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055" windowHeight="8100" activeTab="3"/>
  </bookViews>
  <sheets>
    <sheet name="2011" sheetId="1" r:id="rId1"/>
    <sheet name="2012" sheetId="5" r:id="rId2"/>
    <sheet name="2013" sheetId="7" r:id="rId3"/>
    <sheet name="Rondo" sheetId="2" r:id="rId4"/>
    <sheet name="Sheet3" sheetId="3" r:id="rId5"/>
    <sheet name="Dépenses 2012" sheetId="6" r:id="rId6"/>
  </sheets>
  <calcPr calcId="145621"/>
</workbook>
</file>

<file path=xl/calcChain.xml><?xml version="1.0" encoding="utf-8"?>
<calcChain xmlns="http://schemas.openxmlformats.org/spreadsheetml/2006/main">
  <c r="F7" i="2" l="1"/>
  <c r="E50" i="7"/>
  <c r="F50" i="7"/>
  <c r="G50" i="7"/>
  <c r="H50" i="7"/>
  <c r="I50" i="7"/>
  <c r="J50" i="7"/>
  <c r="K50" i="7"/>
  <c r="L50" i="7"/>
  <c r="M50" i="7"/>
  <c r="D50" i="7"/>
  <c r="M46" i="7"/>
  <c r="L46" i="7"/>
  <c r="K46" i="7"/>
  <c r="J46" i="7"/>
  <c r="I46" i="7"/>
  <c r="H46" i="7"/>
  <c r="G46" i="7"/>
  <c r="F46" i="7"/>
  <c r="E46" i="7"/>
  <c r="D46" i="7"/>
  <c r="C46" i="7"/>
  <c r="B46" i="7"/>
  <c r="N42" i="7"/>
  <c r="N40" i="7"/>
  <c r="N39" i="7"/>
  <c r="N38" i="7"/>
  <c r="N37" i="7"/>
  <c r="N36" i="7"/>
  <c r="N30" i="7"/>
  <c r="N29" i="7"/>
  <c r="N27" i="7"/>
  <c r="N26" i="7"/>
  <c r="N25" i="7"/>
  <c r="M19" i="7"/>
  <c r="L19" i="7"/>
  <c r="K19" i="7"/>
  <c r="J19" i="7"/>
  <c r="I19" i="7"/>
  <c r="H19" i="7"/>
  <c r="G19" i="7"/>
  <c r="F19" i="7"/>
  <c r="E19" i="7"/>
  <c r="D19" i="7"/>
  <c r="C19" i="7"/>
  <c r="B19" i="7"/>
  <c r="N17" i="7"/>
  <c r="N16" i="7"/>
  <c r="N12" i="7"/>
  <c r="N11" i="7"/>
  <c r="N10" i="7"/>
  <c r="N9" i="7"/>
  <c r="N6" i="7"/>
  <c r="N5" i="7"/>
  <c r="N4" i="7"/>
  <c r="N7" i="7" s="1"/>
  <c r="N14" i="7" l="1"/>
  <c r="N20" i="7"/>
  <c r="N44" i="7"/>
  <c r="N51" i="7" s="1"/>
  <c r="O3" i="6"/>
  <c r="N16" i="6"/>
  <c r="N15" i="6"/>
  <c r="N14" i="6"/>
  <c r="N13" i="6"/>
  <c r="N40" i="5"/>
  <c r="N53" i="7" l="1"/>
  <c r="N12" i="6"/>
  <c r="N11" i="6"/>
  <c r="N30" i="5" l="1"/>
  <c r="N29" i="5"/>
  <c r="N10" i="6"/>
  <c r="N9" i="6" l="1"/>
  <c r="N8" i="6" l="1"/>
  <c r="N5" i="6"/>
  <c r="N6" i="6"/>
  <c r="N7" i="6"/>
  <c r="N4" i="6"/>
  <c r="B43" i="1" l="1"/>
  <c r="B45" i="1" s="1"/>
  <c r="B46" i="1" s="1"/>
  <c r="B44" i="5"/>
  <c r="N44" i="5" s="1"/>
  <c r="N48" i="5" s="1"/>
  <c r="N20" i="5"/>
  <c r="C19" i="5"/>
  <c r="D19" i="5"/>
  <c r="E19" i="5"/>
  <c r="F19" i="5"/>
  <c r="G19" i="5"/>
  <c r="H19" i="5"/>
  <c r="I19" i="5"/>
  <c r="J19" i="5"/>
  <c r="K19" i="5"/>
  <c r="L19" i="5"/>
  <c r="M19" i="5"/>
  <c r="B19" i="5"/>
  <c r="N16" i="5"/>
  <c r="M46" i="5"/>
  <c r="M47" i="5" s="1"/>
  <c r="L46" i="5"/>
  <c r="L47" i="5" s="1"/>
  <c r="K46" i="5"/>
  <c r="K47" i="5" s="1"/>
  <c r="J46" i="5"/>
  <c r="J47" i="5" s="1"/>
  <c r="I46" i="5"/>
  <c r="I47" i="5" s="1"/>
  <c r="H46" i="5"/>
  <c r="H47" i="5" s="1"/>
  <c r="G46" i="5"/>
  <c r="G47" i="5" s="1"/>
  <c r="F46" i="5"/>
  <c r="F47" i="5" s="1"/>
  <c r="E46" i="5"/>
  <c r="E47" i="5" s="1"/>
  <c r="D46" i="5"/>
  <c r="D47" i="5" s="1"/>
  <c r="C46" i="5"/>
  <c r="C47" i="5" s="1"/>
  <c r="B46" i="5"/>
  <c r="B47" i="5" s="1"/>
  <c r="N42" i="5"/>
  <c r="N39" i="5"/>
  <c r="N38" i="5"/>
  <c r="N37" i="5"/>
  <c r="N36" i="5"/>
  <c r="N27" i="5"/>
  <c r="N26" i="5"/>
  <c r="N25" i="5"/>
  <c r="N17" i="5"/>
  <c r="N12" i="5"/>
  <c r="N11" i="5"/>
  <c r="N10" i="5"/>
  <c r="N9" i="5"/>
  <c r="N6" i="5"/>
  <c r="N5" i="5"/>
  <c r="N4" i="5"/>
  <c r="N4" i="3"/>
  <c r="P3" i="3"/>
  <c r="K3" i="3" s="1"/>
  <c r="P6" i="3"/>
  <c r="M18" i="1"/>
  <c r="B8" i="2"/>
  <c r="B10" i="2" s="1"/>
  <c r="C7" i="2" s="1"/>
  <c r="C45" i="1"/>
  <c r="C46" i="1" s="1"/>
  <c r="D45" i="1"/>
  <c r="D46" i="1" s="1"/>
  <c r="E45" i="1"/>
  <c r="E46" i="1" s="1"/>
  <c r="F45" i="1"/>
  <c r="F46" i="1" s="1"/>
  <c r="G45" i="1"/>
  <c r="G46" i="1" s="1"/>
  <c r="H45" i="1"/>
  <c r="H46" i="1" s="1"/>
  <c r="I45" i="1"/>
  <c r="I46" i="1" s="1"/>
  <c r="J45" i="1"/>
  <c r="J46" i="1" s="1"/>
  <c r="K45" i="1"/>
  <c r="K46" i="1" s="1"/>
  <c r="L45" i="1"/>
  <c r="L46" i="1" s="1"/>
  <c r="M45" i="1"/>
  <c r="M46" i="1" s="1"/>
  <c r="N38" i="1"/>
  <c r="N37" i="1"/>
  <c r="N41" i="1"/>
  <c r="N26" i="1"/>
  <c r="N35" i="1"/>
  <c r="N36" i="1"/>
  <c r="N25" i="1"/>
  <c r="N24" i="1"/>
  <c r="C18" i="1"/>
  <c r="D18" i="1"/>
  <c r="E18" i="1"/>
  <c r="F18" i="1"/>
  <c r="G18" i="1"/>
  <c r="H18" i="1"/>
  <c r="I18" i="1"/>
  <c r="J18" i="1"/>
  <c r="K18" i="1"/>
  <c r="L18" i="1"/>
  <c r="B18" i="1"/>
  <c r="N16" i="1"/>
  <c r="N19" i="1" s="1"/>
  <c r="N12" i="1"/>
  <c r="N11" i="1"/>
  <c r="N10" i="1"/>
  <c r="N9" i="1"/>
  <c r="N6" i="1"/>
  <c r="N5" i="1"/>
  <c r="N4" i="1"/>
  <c r="N7" i="1"/>
  <c r="F8" i="2"/>
  <c r="F10" i="2" s="1"/>
  <c r="K7" i="2"/>
  <c r="K8" i="2" s="1"/>
  <c r="K10" i="2" s="1"/>
  <c r="L7" i="2" s="1"/>
  <c r="N14" i="1"/>
  <c r="M8" i="2"/>
  <c r="M10" i="2"/>
  <c r="N7" i="2" s="1"/>
  <c r="N43" i="1" l="1"/>
  <c r="N47" i="1" s="1"/>
  <c r="N49" i="1" s="1"/>
  <c r="N14" i="5"/>
  <c r="N7" i="5"/>
  <c r="N8" i="2"/>
  <c r="N10" i="2" s="1"/>
  <c r="O7" i="2" s="1"/>
  <c r="G7" i="2"/>
  <c r="C8" i="2"/>
  <c r="C10" i="2"/>
  <c r="D7" i="2" s="1"/>
  <c r="L8" i="2"/>
  <c r="L10" i="2" s="1"/>
  <c r="F2" i="3"/>
  <c r="K2" i="3" s="1"/>
  <c r="N50" i="5" l="1"/>
  <c r="O8" i="2"/>
  <c r="O10" i="2" s="1"/>
  <c r="D8" i="2"/>
  <c r="D10" i="2" s="1"/>
  <c r="E7" i="2" s="1"/>
  <c r="G8" i="2"/>
  <c r="G10" i="2" s="1"/>
  <c r="H7" i="2" s="1"/>
  <c r="H8" i="2" l="1"/>
  <c r="H10" i="2" s="1"/>
  <c r="I7" i="2" s="1"/>
  <c r="B15" i="2"/>
  <c r="B17" i="2" s="1"/>
  <c r="C14" i="2" s="1"/>
  <c r="E8" i="2"/>
  <c r="E10" i="2"/>
  <c r="C15" i="2" l="1"/>
  <c r="C17" i="2"/>
  <c r="D14" i="2" s="1"/>
  <c r="I8" i="2"/>
  <c r="I10" i="2" s="1"/>
  <c r="J7" i="2" s="1"/>
  <c r="J8" i="2" s="1"/>
  <c r="D15" i="2" l="1"/>
  <c r="D17" i="2" s="1"/>
  <c r="E14" i="2" s="1"/>
  <c r="E15" i="2" l="1"/>
  <c r="E17" i="2"/>
  <c r="F14" i="2" s="1"/>
  <c r="F15" i="2" l="1"/>
  <c r="F17" i="2" s="1"/>
  <c r="G14" i="2" s="1"/>
  <c r="G15" i="2" l="1"/>
  <c r="G17" i="2"/>
  <c r="H14" i="2" s="1"/>
  <c r="H15" i="2" l="1"/>
  <c r="H17" i="2" s="1"/>
  <c r="I14" i="2" s="1"/>
  <c r="I15" i="2" l="1"/>
  <c r="I17" i="2" s="1"/>
  <c r="J14" i="2" s="1"/>
  <c r="J15" i="2" l="1"/>
  <c r="J17" i="2" s="1"/>
  <c r="K14" i="2" s="1"/>
  <c r="K15" i="2" l="1"/>
  <c r="K17" i="2" s="1"/>
  <c r="L14" i="2" s="1"/>
  <c r="L15" i="2" l="1"/>
  <c r="L17" i="2" s="1"/>
  <c r="M14" i="2" s="1"/>
  <c r="M15" i="2" l="1"/>
  <c r="M17" i="2" s="1"/>
</calcChain>
</file>

<file path=xl/sharedStrings.xml><?xml version="1.0" encoding="utf-8"?>
<sst xmlns="http://schemas.openxmlformats.org/spreadsheetml/2006/main" count="348" uniqueCount="100">
  <si>
    <t>Vivi</t>
  </si>
  <si>
    <t>Oli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</si>
  <si>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</si>
  <si>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</si>
  <si>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</si>
  <si>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</si>
  <si>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</si>
  <si>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</si>
  <si>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</si>
  <si>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</si>
  <si>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</si>
  <si>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</si>
  <si>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</si>
  <si>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</si>
  <si>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Salaire</t>
  </si>
  <si>
    <t>Prime Vac.</t>
  </si>
  <si>
    <t>Prime Fin An.</t>
  </si>
  <si>
    <t>Indép.</t>
  </si>
  <si>
    <t>Total Revenus Oli</t>
  </si>
  <si>
    <t>Total Revenus Vivi</t>
  </si>
  <si>
    <t>Totaux Annuels</t>
  </si>
  <si>
    <t>Total Revenus Couple</t>
  </si>
  <si>
    <t>CR (moyenne)</t>
  </si>
  <si>
    <t>revenus 2011</t>
  </si>
  <si>
    <t>dépenses 2011</t>
  </si>
  <si>
    <t>Vivi &amp; Oli</t>
  </si>
  <si>
    <t>Contributions</t>
  </si>
  <si>
    <t>Totaux Mensuels</t>
  </si>
  <si>
    <t>Emprunts</t>
  </si>
  <si>
    <t>Emprunt Maison</t>
  </si>
  <si>
    <t>Emprunt Travaux</t>
  </si>
  <si>
    <t>Assurances</t>
  </si>
  <si>
    <t>Auto</t>
  </si>
  <si>
    <t>Maison</t>
  </si>
  <si>
    <t>Cadastre</t>
  </si>
  <si>
    <t>Charges</t>
  </si>
  <si>
    <t>Eau</t>
  </si>
  <si>
    <t>Gaz, Électricité</t>
  </si>
  <si>
    <t>Total Dépenses Couple</t>
  </si>
  <si>
    <t>Emprunt Auto</t>
  </si>
  <si>
    <t>Crêche</t>
  </si>
  <si>
    <t xml:space="preserve">Différence Recettes - Dépenses  </t>
  </si>
  <si>
    <t>Apport Perso Mensuel</t>
  </si>
  <si>
    <t>Achats</t>
  </si>
  <si>
    <t>TV, Internet</t>
  </si>
  <si>
    <t>Essence</t>
  </si>
  <si>
    <t>Redevance annuelle auto</t>
  </si>
  <si>
    <t>Réserve à rembourser</t>
  </si>
  <si>
    <t>Réserve restante</t>
  </si>
  <si>
    <t>Capital total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</si>
  <si>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</si>
  <si>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</si>
  <si>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</si>
  <si>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</si>
  <si>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</si>
  <si>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</si>
  <si>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</si>
  <si>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</si>
  <si>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</si>
  <si>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</si>
  <si>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</si>
  <si>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</si>
  <si>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Remboursement mensuel</t>
  </si>
  <si>
    <t>Réserve à rembourser après remboursement</t>
  </si>
  <si>
    <t>Réserve à rembourser avant remboursement</t>
  </si>
  <si>
    <t>2010-2011</t>
  </si>
  <si>
    <t>Remboursement supplémentaire</t>
  </si>
  <si>
    <t>Précompte Immo</t>
  </si>
  <si>
    <t>Alimentation + BB</t>
  </si>
  <si>
    <t xml:space="preserve">A payer obligatoirement </t>
  </si>
  <si>
    <t>Pour vivre (essence + miam)</t>
  </si>
  <si>
    <t>Salaire Vivi</t>
  </si>
  <si>
    <t>Salaire Oli</t>
  </si>
  <si>
    <t>dont cheques repas</t>
  </si>
  <si>
    <t>70 (10x7)</t>
  </si>
  <si>
    <t>moins rondo</t>
  </si>
  <si>
    <t>Reste</t>
  </si>
  <si>
    <t>revenus 2012</t>
  </si>
  <si>
    <t>dépenses 2012</t>
  </si>
  <si>
    <t>Allocations Familiales</t>
  </si>
  <si>
    <t>Lidl</t>
  </si>
  <si>
    <t>Delhaize</t>
  </si>
  <si>
    <t>Carrefour</t>
  </si>
  <si>
    <t>Club</t>
  </si>
  <si>
    <t>Kinepolis</t>
  </si>
  <si>
    <t>Dépenses</t>
  </si>
  <si>
    <t>Total =</t>
  </si>
  <si>
    <t>Photos</t>
  </si>
  <si>
    <t>Fortis</t>
  </si>
  <si>
    <t>Auto (Actel)</t>
  </si>
  <si>
    <t>Alimentation + BB + Divers</t>
  </si>
  <si>
    <t>Légumes</t>
  </si>
  <si>
    <t>Animaux</t>
  </si>
  <si>
    <t>Bbees</t>
  </si>
  <si>
    <t>Pharmacie</t>
  </si>
  <si>
    <t>Mutuelle</t>
  </si>
  <si>
    <t>Apport Perso Oli</t>
  </si>
  <si>
    <t>Apport Perso Vivi</t>
  </si>
  <si>
    <t>Différence Dépense - Apport</t>
  </si>
  <si>
    <t>Chèque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</si>
</sst>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6" tint="-0.499984740745262"/>
      <name val="Tahoma"/>
      <family val="2"/>
    </font>
    <font>
      <sz val="11"/>
      <color theme="5" tint="-0.499984740745262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66"/>
      <name val="Calibri"/>
      <family val="2"/>
      <scheme val="minor"/>
    </font>
    <font>
      <sz val="10"/>
      <color rgb="FFFF0066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1"/>
      <color rgb="FFFF0066"/>
      <name val="Calibri"/>
      <family val="2"/>
      <scheme val="minor"/>
    </font>
    <font>
      <sz val="11"/>
      <color rgb="FFFF0066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/>
    <xf numFmtId="0" fontId="3" fillId="3" borderId="0" xfId="0" applyFont="1" applyFill="1" applyAlignment="1"/>
    <xf numFmtId="0" fontId="2" fillId="0" borderId="0" xfId="0" applyFont="1" applyFill="1" applyAlignment="1"/>
    <xf numFmtId="0" fontId="0" fillId="0" borderId="0" xfId="0" applyFill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5" borderId="0" xfId="0" applyFill="1"/>
    <xf numFmtId="0" fontId="5" fillId="5" borderId="0" xfId="0" applyFont="1" applyFill="1" applyAlignment="1">
      <alignment horizontal="center"/>
    </xf>
    <xf numFmtId="0" fontId="6" fillId="5" borderId="0" xfId="0" applyFont="1" applyFill="1"/>
    <xf numFmtId="0" fontId="7" fillId="5" borderId="0" xfId="0" applyFont="1" applyFill="1" applyAlignment="1">
      <alignment horizontal="right"/>
    </xf>
    <xf numFmtId="0" fontId="8" fillId="5" borderId="0" xfId="0" applyFont="1" applyFill="1"/>
    <xf numFmtId="0" fontId="9" fillId="5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2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20" fillId="5" borderId="0" xfId="0" applyFont="1" applyFill="1" applyAlignment="1">
      <alignment horizontal="left"/>
    </xf>
    <xf numFmtId="0" fontId="21" fillId="5" borderId="0" xfId="0" applyFont="1" applyFill="1" applyAlignment="1">
      <alignment horizontal="right"/>
    </xf>
    <xf numFmtId="0" fontId="20" fillId="4" borderId="0" xfId="0" applyFont="1" applyFill="1"/>
    <xf numFmtId="0" fontId="21" fillId="4" borderId="0" xfId="0" applyFont="1" applyFill="1" applyAlignment="1">
      <alignment horizontal="right"/>
    </xf>
    <xf numFmtId="0" fontId="17" fillId="0" borderId="0" xfId="0" applyFont="1" applyAlignment="1">
      <alignment horizontal="center"/>
    </xf>
    <xf numFmtId="0" fontId="5" fillId="4" borderId="0" xfId="0" applyFont="1" applyFill="1"/>
    <xf numFmtId="0" fontId="19" fillId="4" borderId="0" xfId="0" applyFont="1" applyFill="1"/>
    <xf numFmtId="1" fontId="0" fillId="0" borderId="0" xfId="0" applyNumberFormat="1" applyAlignment="1">
      <alignment horizontal="center"/>
    </xf>
    <xf numFmtId="0" fontId="19" fillId="4" borderId="0" xfId="0" applyFont="1" applyFill="1" applyAlignment="1">
      <alignment horizontal="right"/>
    </xf>
    <xf numFmtId="0" fontId="19" fillId="4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4" fillId="8" borderId="0" xfId="0" applyFont="1" applyFill="1"/>
    <xf numFmtId="0" fontId="5" fillId="9" borderId="0" xfId="0" applyFont="1" applyFill="1" applyAlignment="1">
      <alignment horizontal="right"/>
    </xf>
    <xf numFmtId="1" fontId="1" fillId="7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2" fillId="3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22" fillId="2" borderId="0" xfId="0" applyFont="1" applyFill="1" applyAlignment="1">
      <alignment horizontal="right"/>
    </xf>
    <xf numFmtId="0" fontId="0" fillId="1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/>
    </xf>
    <xf numFmtId="0" fontId="23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O22" sqref="O22"/>
    </sheetView>
  </sheetViews>
  <sheetFormatPr baseColWidth="10" defaultColWidth="9.140625" defaultRowHeight="15" x14ac:dyDescent="0.25"/>
  <cols>
    <col min="1" max="1" width="25" customWidth="1"/>
    <col min="2" max="13" width="11.7109375" customWidth="1"/>
    <col min="14" max="14" width="18.42578125" customWidth="1"/>
    <col min="15" max="15" width="15.140625" customWidth="1"/>
  </cols>
  <sheetData>
    <row r="1" spans="1:16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"/>
      <c r="O1" s="4"/>
      <c r="P1" s="5"/>
    </row>
    <row r="2" spans="1:16" x14ac:dyDescent="0.25">
      <c r="A2" s="5"/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6" t="s">
        <v>20</v>
      </c>
      <c r="O2" s="5"/>
      <c r="P2" s="5"/>
    </row>
    <row r="3" spans="1:16" x14ac:dyDescent="0.25">
      <c r="A3" s="12" t="s">
        <v>0</v>
      </c>
      <c r="N3" s="5"/>
      <c r="O3" s="5"/>
      <c r="P3" s="5"/>
    </row>
    <row r="4" spans="1:16" x14ac:dyDescent="0.25">
      <c r="A4" s="13" t="s">
        <v>14</v>
      </c>
      <c r="B4" s="7">
        <v>2070</v>
      </c>
      <c r="C4" s="7">
        <v>2070</v>
      </c>
      <c r="D4" s="7">
        <v>2070</v>
      </c>
      <c r="E4" s="7">
        <v>2070</v>
      </c>
      <c r="F4" s="7">
        <v>2070</v>
      </c>
      <c r="G4" s="7">
        <v>2070</v>
      </c>
      <c r="H4" s="7">
        <v>2070</v>
      </c>
      <c r="I4" s="7">
        <v>2070</v>
      </c>
      <c r="J4" s="7">
        <v>1770</v>
      </c>
      <c r="K4" s="7">
        <v>1770</v>
      </c>
      <c r="L4" s="7">
        <v>1770</v>
      </c>
      <c r="M4" s="7">
        <v>1770</v>
      </c>
      <c r="N4" s="18">
        <f>SUM(B4:M4)</f>
        <v>23640</v>
      </c>
      <c r="O4" s="5"/>
      <c r="P4" s="5"/>
    </row>
    <row r="5" spans="1:16" x14ac:dyDescent="0.25">
      <c r="A5" s="13" t="s">
        <v>15</v>
      </c>
      <c r="B5" s="7"/>
      <c r="C5" s="7"/>
      <c r="D5" s="7"/>
      <c r="E5" s="7"/>
      <c r="F5" s="7"/>
      <c r="G5" s="7"/>
      <c r="H5" s="7">
        <v>962</v>
      </c>
      <c r="I5" s="7"/>
      <c r="J5" s="7"/>
      <c r="K5" s="7"/>
      <c r="L5" s="7"/>
      <c r="M5" s="7"/>
      <c r="N5" s="18">
        <f>SUM(B5:M5)</f>
        <v>962</v>
      </c>
      <c r="O5" s="5"/>
      <c r="P5" s="5"/>
    </row>
    <row r="6" spans="1:16" x14ac:dyDescent="0.25">
      <c r="A6" s="13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>
        <v>870</v>
      </c>
      <c r="N6" s="18">
        <f>SUM(B6:M6)</f>
        <v>870</v>
      </c>
      <c r="O6" s="5"/>
      <c r="P6" s="5"/>
    </row>
    <row r="7" spans="1:16" x14ac:dyDescent="0.25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7">
        <f>SUM(N4:N6)</f>
        <v>25472</v>
      </c>
      <c r="P7" s="5"/>
    </row>
    <row r="8" spans="1:16" x14ac:dyDescent="0.25">
      <c r="A8" s="14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"/>
      <c r="O8" s="5"/>
      <c r="P8" s="5"/>
    </row>
    <row r="9" spans="1:16" x14ac:dyDescent="0.25">
      <c r="A9" s="15" t="s">
        <v>14</v>
      </c>
      <c r="B9" s="7">
        <v>1930</v>
      </c>
      <c r="C9" s="7">
        <v>1930</v>
      </c>
      <c r="D9" s="7">
        <v>1930</v>
      </c>
      <c r="E9" s="7">
        <v>1930</v>
      </c>
      <c r="F9" s="7">
        <v>1930</v>
      </c>
      <c r="G9" s="7">
        <v>1930</v>
      </c>
      <c r="H9" s="7">
        <v>1975</v>
      </c>
      <c r="I9" s="7">
        <v>1975</v>
      </c>
      <c r="J9" s="7">
        <v>1975</v>
      </c>
      <c r="K9" s="7">
        <v>1975</v>
      </c>
      <c r="L9" s="7">
        <v>1975</v>
      </c>
      <c r="M9" s="7">
        <v>1975</v>
      </c>
      <c r="N9" s="19">
        <f>SUM(B9:M9)</f>
        <v>23430</v>
      </c>
      <c r="O9" s="5"/>
      <c r="P9" s="5"/>
    </row>
    <row r="10" spans="1:16" x14ac:dyDescent="0.25">
      <c r="A10" s="15" t="s">
        <v>22</v>
      </c>
      <c r="B10" s="7">
        <v>100</v>
      </c>
      <c r="C10" s="7">
        <v>100</v>
      </c>
      <c r="D10" s="7">
        <v>100</v>
      </c>
      <c r="E10" s="7">
        <v>100</v>
      </c>
      <c r="F10" s="7">
        <v>100</v>
      </c>
      <c r="G10" s="7">
        <v>100</v>
      </c>
      <c r="H10" s="7">
        <v>105</v>
      </c>
      <c r="I10" s="7">
        <v>105</v>
      </c>
      <c r="J10" s="7">
        <v>105</v>
      </c>
      <c r="K10" s="7">
        <v>105</v>
      </c>
      <c r="L10" s="7">
        <v>105</v>
      </c>
      <c r="M10" s="7">
        <v>105</v>
      </c>
      <c r="N10" s="19">
        <f>SUM(B10:M10)</f>
        <v>1230</v>
      </c>
      <c r="O10" s="5"/>
      <c r="P10" s="5"/>
    </row>
    <row r="11" spans="1:16" x14ac:dyDescent="0.25">
      <c r="A11" s="15" t="s">
        <v>15</v>
      </c>
      <c r="B11" s="7"/>
      <c r="C11" s="7"/>
      <c r="D11" s="7"/>
      <c r="E11" s="7"/>
      <c r="F11" s="7"/>
      <c r="G11" s="7"/>
      <c r="H11" s="7">
        <v>1500</v>
      </c>
      <c r="I11" s="7"/>
      <c r="J11" s="7"/>
      <c r="K11" s="7"/>
      <c r="L11" s="7"/>
      <c r="M11" s="7"/>
      <c r="N11" s="19">
        <f>SUM(B11:M11)</f>
        <v>1500</v>
      </c>
      <c r="O11" s="5"/>
      <c r="P11" s="5"/>
    </row>
    <row r="12" spans="1:16" x14ac:dyDescent="0.25">
      <c r="A12" s="15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v>1500</v>
      </c>
      <c r="N12" s="19">
        <f>SUM(B12:M12)</f>
        <v>1500</v>
      </c>
      <c r="O12" s="5"/>
      <c r="P12" s="5"/>
    </row>
    <row r="13" spans="1:16" x14ac:dyDescent="0.25">
      <c r="A13" s="15" t="s">
        <v>17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5"/>
      <c r="O13" s="5"/>
      <c r="P13" s="5"/>
    </row>
    <row r="14" spans="1:16" x14ac:dyDescent="0.25">
      <c r="A14" s="59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21">
        <f>SUM(N9:N13)</f>
        <v>27660</v>
      </c>
      <c r="O14" s="5"/>
      <c r="P14" s="5"/>
    </row>
    <row r="15" spans="1:16" x14ac:dyDescent="0.25">
      <c r="A15" s="28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5"/>
      <c r="P15" s="5"/>
    </row>
    <row r="16" spans="1:16" x14ac:dyDescent="0.25">
      <c r="A16" s="29" t="s">
        <v>26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>
        <v>8000</v>
      </c>
      <c r="N16" s="24">
        <f>SUM(M16)</f>
        <v>8000</v>
      </c>
      <c r="O16" s="5"/>
      <c r="P16" s="5"/>
    </row>
    <row r="17" spans="1:16" x14ac:dyDescent="0.25">
      <c r="A17" s="5"/>
      <c r="B17" s="11" t="s">
        <v>2</v>
      </c>
      <c r="C17" s="11" t="s">
        <v>3</v>
      </c>
      <c r="D17" s="11" t="s">
        <v>4</v>
      </c>
      <c r="E17" s="11" t="s">
        <v>5</v>
      </c>
      <c r="F17" s="11" t="s">
        <v>6</v>
      </c>
      <c r="G17" s="11" t="s">
        <v>7</v>
      </c>
      <c r="H17" s="11" t="s">
        <v>8</v>
      </c>
      <c r="I17" s="11" t="s">
        <v>9</v>
      </c>
      <c r="J17" s="11" t="s">
        <v>10</v>
      </c>
      <c r="K17" s="11" t="s">
        <v>11</v>
      </c>
      <c r="L17" s="11" t="s">
        <v>12</v>
      </c>
      <c r="M17" s="11" t="s">
        <v>13</v>
      </c>
      <c r="N17" s="10"/>
      <c r="O17" s="5"/>
      <c r="P17" s="5"/>
    </row>
    <row r="18" spans="1:16" x14ac:dyDescent="0.25">
      <c r="A18" s="26" t="s">
        <v>27</v>
      </c>
      <c r="B18" s="22">
        <f t="shared" ref="B18:L18" si="0">SUM(B4:B6,B9:B13)</f>
        <v>4100</v>
      </c>
      <c r="C18" s="22">
        <f t="shared" si="0"/>
        <v>4100</v>
      </c>
      <c r="D18" s="22">
        <f t="shared" si="0"/>
        <v>4100</v>
      </c>
      <c r="E18" s="22">
        <f t="shared" si="0"/>
        <v>4100</v>
      </c>
      <c r="F18" s="22">
        <f t="shared" si="0"/>
        <v>4100</v>
      </c>
      <c r="G18" s="22">
        <f t="shared" si="0"/>
        <v>4100</v>
      </c>
      <c r="H18" s="22">
        <f t="shared" si="0"/>
        <v>6612</v>
      </c>
      <c r="I18" s="22">
        <f t="shared" si="0"/>
        <v>4150</v>
      </c>
      <c r="J18" s="22">
        <f t="shared" si="0"/>
        <v>3850</v>
      </c>
      <c r="K18" s="22">
        <f t="shared" si="0"/>
        <v>3850</v>
      </c>
      <c r="L18" s="22">
        <f t="shared" si="0"/>
        <v>3850</v>
      </c>
      <c r="M18" s="22">
        <f>SUM(M4:M6,M9:M13,M16:M16)</f>
        <v>14220</v>
      </c>
      <c r="N18" s="25"/>
      <c r="O18" s="5"/>
      <c r="P18" s="5"/>
    </row>
    <row r="19" spans="1:16" ht="15.75" x14ac:dyDescent="0.25">
      <c r="A19" s="61" t="s">
        <v>21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20">
        <f>SUM(N16,N14,N7)</f>
        <v>61132</v>
      </c>
      <c r="O19" s="6"/>
      <c r="P19" s="5"/>
    </row>
    <row r="20" spans="1:16" x14ac:dyDescent="0.25">
      <c r="A20" s="58" t="s">
        <v>24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3"/>
      <c r="O20" s="5"/>
      <c r="P20" s="5"/>
    </row>
    <row r="21" spans="1:16" x14ac:dyDescent="0.25">
      <c r="A21" s="5"/>
      <c r="B21" s="9" t="s">
        <v>2</v>
      </c>
      <c r="C21" s="9" t="s">
        <v>3</v>
      </c>
      <c r="D21" s="9" t="s">
        <v>4</v>
      </c>
      <c r="E21" s="9" t="s">
        <v>5</v>
      </c>
      <c r="F21" s="9" t="s">
        <v>6</v>
      </c>
      <c r="G21" s="9" t="s">
        <v>7</v>
      </c>
      <c r="H21" s="9" t="s">
        <v>8</v>
      </c>
      <c r="I21" s="9" t="s">
        <v>9</v>
      </c>
      <c r="J21" s="9" t="s">
        <v>10</v>
      </c>
      <c r="K21" s="9" t="s">
        <v>11</v>
      </c>
      <c r="L21" s="9" t="s">
        <v>12</v>
      </c>
      <c r="M21" s="9" t="s">
        <v>13</v>
      </c>
      <c r="N21" s="27" t="s">
        <v>20</v>
      </c>
    </row>
    <row r="22" spans="1:16" x14ac:dyDescent="0.25">
      <c r="A22" s="30" t="s">
        <v>25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6" x14ac:dyDescent="0.25">
      <c r="A23" s="34" t="s">
        <v>28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6" x14ac:dyDescent="0.25">
      <c r="A24" s="31" t="s">
        <v>29</v>
      </c>
      <c r="B24" s="1">
        <v>1290</v>
      </c>
      <c r="C24" s="1">
        <v>1290</v>
      </c>
      <c r="D24" s="1">
        <v>1290</v>
      </c>
      <c r="E24" s="1">
        <v>1290</v>
      </c>
      <c r="F24" s="1">
        <v>1290</v>
      </c>
      <c r="G24" s="1">
        <v>1290</v>
      </c>
      <c r="H24" s="1">
        <v>1290</v>
      </c>
      <c r="I24" s="1">
        <v>1290</v>
      </c>
      <c r="J24" s="1">
        <v>1290</v>
      </c>
      <c r="K24" s="1">
        <v>1290</v>
      </c>
      <c r="L24" s="1">
        <v>1290</v>
      </c>
      <c r="M24" s="1">
        <v>1290</v>
      </c>
      <c r="N24" s="32">
        <f>SUM(B24:M24)</f>
        <v>15480</v>
      </c>
    </row>
    <row r="25" spans="1:16" x14ac:dyDescent="0.25">
      <c r="A25" s="31" t="s">
        <v>30</v>
      </c>
      <c r="B25" s="1">
        <v>155</v>
      </c>
      <c r="C25" s="1">
        <v>155</v>
      </c>
      <c r="D25" s="1">
        <v>155</v>
      </c>
      <c r="E25" s="1">
        <v>155</v>
      </c>
      <c r="F25" s="1">
        <v>155</v>
      </c>
      <c r="G25" s="1">
        <v>155</v>
      </c>
      <c r="H25" s="1">
        <v>155</v>
      </c>
      <c r="I25" s="1">
        <v>155</v>
      </c>
      <c r="J25" s="1">
        <v>155</v>
      </c>
      <c r="K25" s="1">
        <v>155</v>
      </c>
      <c r="L25" s="1">
        <v>155</v>
      </c>
      <c r="M25" s="1">
        <v>155</v>
      </c>
      <c r="N25" s="32">
        <f>SUM(B25:M25)</f>
        <v>1860</v>
      </c>
    </row>
    <row r="26" spans="1:16" x14ac:dyDescent="0.25">
      <c r="A26" s="31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>
        <f>SUM(B26:M26)</f>
        <v>0</v>
      </c>
    </row>
    <row r="27" spans="1:16" x14ac:dyDescent="0.25">
      <c r="A27" s="33" t="s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6" x14ac:dyDescent="0.25">
      <c r="A28" s="31" t="s">
        <v>32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1">
        <v>1000</v>
      </c>
    </row>
    <row r="29" spans="1:16" x14ac:dyDescent="0.25">
      <c r="A29" s="31" t="s">
        <v>33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1">
        <v>1500</v>
      </c>
    </row>
    <row r="30" spans="1:16" x14ac:dyDescent="0.25">
      <c r="A30" s="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 x14ac:dyDescent="0.25">
      <c r="A31" s="33" t="s">
        <v>34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6" x14ac:dyDescent="0.25">
      <c r="A32" s="31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1">
        <v>1700</v>
      </c>
    </row>
    <row r="33" spans="1:14" x14ac:dyDescent="0.25">
      <c r="A33" s="31" t="s">
        <v>67</v>
      </c>
      <c r="B33" s="1"/>
      <c r="C33" s="1"/>
      <c r="D33" s="1"/>
      <c r="E33" s="1"/>
      <c r="F33" s="1"/>
      <c r="G33" s="1"/>
      <c r="I33" s="1"/>
      <c r="K33" s="1"/>
      <c r="L33" s="1"/>
      <c r="M33" s="1"/>
      <c r="N33" s="1">
        <v>750</v>
      </c>
    </row>
    <row r="34" spans="1:14" x14ac:dyDescent="0.25">
      <c r="A34" s="37" t="s">
        <v>35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31" t="s">
        <v>36</v>
      </c>
      <c r="B35" s="1">
        <v>75</v>
      </c>
      <c r="C35" s="1">
        <v>75</v>
      </c>
      <c r="D35" s="1">
        <v>75</v>
      </c>
      <c r="E35" s="1">
        <v>75</v>
      </c>
      <c r="F35" s="1">
        <v>75</v>
      </c>
      <c r="G35" s="1">
        <v>75</v>
      </c>
      <c r="H35" s="1">
        <v>75</v>
      </c>
      <c r="I35" s="1">
        <v>75</v>
      </c>
      <c r="J35" s="1">
        <v>75</v>
      </c>
      <c r="K35" s="1">
        <v>75</v>
      </c>
      <c r="L35" s="1">
        <v>75</v>
      </c>
      <c r="M35" s="1">
        <v>75</v>
      </c>
      <c r="N35" s="1">
        <f>SUM(B35:M35)</f>
        <v>900</v>
      </c>
    </row>
    <row r="36" spans="1:14" x14ac:dyDescent="0.25">
      <c r="A36" s="31" t="s">
        <v>37</v>
      </c>
      <c r="B36" s="1">
        <v>240</v>
      </c>
      <c r="C36" s="1">
        <v>240</v>
      </c>
      <c r="D36" s="1">
        <v>240</v>
      </c>
      <c r="E36" s="1">
        <v>240</v>
      </c>
      <c r="F36" s="1">
        <v>240</v>
      </c>
      <c r="G36" s="1">
        <v>240</v>
      </c>
      <c r="H36" s="1">
        <v>240</v>
      </c>
      <c r="I36" s="1">
        <v>240</v>
      </c>
      <c r="J36" s="1">
        <v>240</v>
      </c>
      <c r="K36" s="1">
        <v>240</v>
      </c>
      <c r="L36" s="1">
        <v>240</v>
      </c>
      <c r="M36" s="1">
        <v>240</v>
      </c>
      <c r="N36" s="1">
        <f>SUM(B36:M36)</f>
        <v>2880</v>
      </c>
    </row>
    <row r="37" spans="1:14" x14ac:dyDescent="0.25">
      <c r="A37" s="31" t="s">
        <v>44</v>
      </c>
      <c r="B37" s="1">
        <v>100</v>
      </c>
      <c r="C37" s="1">
        <v>100</v>
      </c>
      <c r="D37" s="1">
        <v>100</v>
      </c>
      <c r="E37" s="1">
        <v>100</v>
      </c>
      <c r="F37" s="1">
        <v>100</v>
      </c>
      <c r="G37" s="1">
        <v>100</v>
      </c>
      <c r="H37" s="1">
        <v>100</v>
      </c>
      <c r="I37" s="1">
        <v>70</v>
      </c>
      <c r="J37" s="1">
        <v>70</v>
      </c>
      <c r="K37" s="1">
        <v>70</v>
      </c>
      <c r="L37" s="1">
        <v>70</v>
      </c>
      <c r="M37" s="1">
        <v>70</v>
      </c>
      <c r="N37" s="1">
        <f>SUM(B37:M37)</f>
        <v>1050</v>
      </c>
    </row>
    <row r="38" spans="1:14" x14ac:dyDescent="0.25">
      <c r="A38" s="31" t="s">
        <v>45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>
        <f>SUM(B38:M38)</f>
        <v>0</v>
      </c>
    </row>
    <row r="39" spans="1:14" x14ac:dyDescent="0.25">
      <c r="A39" s="31" t="s">
        <v>46</v>
      </c>
      <c r="B39" s="1"/>
      <c r="C39" s="1"/>
      <c r="D39" s="1">
        <v>150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37" t="s">
        <v>40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31" t="s">
        <v>40</v>
      </c>
      <c r="B41" s="1"/>
      <c r="C41" s="1"/>
      <c r="D41" s="1"/>
      <c r="E41" s="1">
        <v>460</v>
      </c>
      <c r="F41" s="1"/>
      <c r="G41" s="1"/>
      <c r="I41" s="1">
        <v>230</v>
      </c>
      <c r="J41" s="1">
        <v>460</v>
      </c>
      <c r="K41" s="1">
        <v>460</v>
      </c>
      <c r="L41" s="1">
        <v>460</v>
      </c>
      <c r="M41" s="1">
        <v>460</v>
      </c>
      <c r="N41" s="1">
        <f>SUM(B41:M41)</f>
        <v>2530</v>
      </c>
    </row>
    <row r="42" spans="1:14" x14ac:dyDescent="0.25">
      <c r="A42" s="37" t="s">
        <v>43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31" t="s">
        <v>68</v>
      </c>
      <c r="B43" s="1">
        <f>'Dépenses 2012'!O3</f>
        <v>632.66000000000008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>
        <f>SUM(B43:M43)</f>
        <v>632.66000000000008</v>
      </c>
    </row>
    <row r="44" spans="1:14" x14ac:dyDescent="0.25">
      <c r="A44" s="5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9" t="s">
        <v>9</v>
      </c>
      <c r="J44" s="9" t="s">
        <v>10</v>
      </c>
      <c r="K44" s="9" t="s">
        <v>11</v>
      </c>
      <c r="L44" s="9" t="s">
        <v>12</v>
      </c>
      <c r="M44" s="9" t="s">
        <v>13</v>
      </c>
      <c r="N44" s="8"/>
    </row>
    <row r="45" spans="1:14" x14ac:dyDescent="0.25">
      <c r="A45" s="36" t="s">
        <v>27</v>
      </c>
      <c r="B45" s="45">
        <f>SUM(B24:B43)</f>
        <v>2492.66</v>
      </c>
      <c r="C45" s="45">
        <f t="shared" ref="C45:M45" si="1">SUM(C24:C43)</f>
        <v>1860</v>
      </c>
      <c r="D45" s="45">
        <f t="shared" si="1"/>
        <v>2010</v>
      </c>
      <c r="E45" s="45">
        <f t="shared" si="1"/>
        <v>2320</v>
      </c>
      <c r="F45" s="45">
        <f t="shared" si="1"/>
        <v>1860</v>
      </c>
      <c r="G45" s="45">
        <f t="shared" si="1"/>
        <v>1860</v>
      </c>
      <c r="H45" s="45">
        <f t="shared" si="1"/>
        <v>1860</v>
      </c>
      <c r="I45" s="45">
        <f t="shared" si="1"/>
        <v>2060</v>
      </c>
      <c r="J45" s="45">
        <f t="shared" si="1"/>
        <v>2290</v>
      </c>
      <c r="K45" s="45">
        <f t="shared" si="1"/>
        <v>2290</v>
      </c>
      <c r="L45" s="45">
        <f t="shared" si="1"/>
        <v>2290</v>
      </c>
      <c r="M45" s="45">
        <f t="shared" si="1"/>
        <v>2290</v>
      </c>
      <c r="N45" s="25"/>
    </row>
    <row r="46" spans="1:14" x14ac:dyDescent="0.25">
      <c r="A46" s="36" t="s">
        <v>42</v>
      </c>
      <c r="B46" s="45">
        <f>B45/2</f>
        <v>1246.33</v>
      </c>
      <c r="C46" s="45">
        <f t="shared" ref="C46:M46" si="2">C45/2</f>
        <v>930</v>
      </c>
      <c r="D46" s="45">
        <f t="shared" si="2"/>
        <v>1005</v>
      </c>
      <c r="E46" s="45">
        <f t="shared" si="2"/>
        <v>1160</v>
      </c>
      <c r="F46" s="45">
        <f t="shared" si="2"/>
        <v>930</v>
      </c>
      <c r="G46" s="45">
        <f t="shared" si="2"/>
        <v>930</v>
      </c>
      <c r="H46" s="45">
        <f t="shared" si="2"/>
        <v>930</v>
      </c>
      <c r="I46" s="45">
        <f t="shared" si="2"/>
        <v>1030</v>
      </c>
      <c r="J46" s="45">
        <f t="shared" si="2"/>
        <v>1145</v>
      </c>
      <c r="K46" s="45">
        <f t="shared" si="2"/>
        <v>1145</v>
      </c>
      <c r="L46" s="45">
        <f t="shared" si="2"/>
        <v>1145</v>
      </c>
      <c r="M46" s="45">
        <f t="shared" si="2"/>
        <v>1145</v>
      </c>
      <c r="N46" s="25"/>
    </row>
    <row r="47" spans="1:14" ht="15.75" x14ac:dyDescent="0.25">
      <c r="A47" s="55" t="s">
        <v>38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38">
        <f>SUM(N24:N43)</f>
        <v>30282.66</v>
      </c>
    </row>
    <row r="49" spans="11:14" ht="15.75" x14ac:dyDescent="0.25">
      <c r="K49" s="56" t="s">
        <v>41</v>
      </c>
      <c r="L49" s="56"/>
      <c r="M49" s="56"/>
      <c r="N49" s="39">
        <f>N19-N47</f>
        <v>30849.34</v>
      </c>
    </row>
  </sheetData>
  <mergeCells count="7">
    <mergeCell ref="A47:M47"/>
    <mergeCell ref="K49:M49"/>
    <mergeCell ref="A1:M1"/>
    <mergeCell ref="A20:M20"/>
    <mergeCell ref="A14:M14"/>
    <mergeCell ref="A7:M7"/>
    <mergeCell ref="A19:M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13" workbookViewId="0">
      <selection activeCell="A48" sqref="A1:XFD1048576"/>
    </sheetView>
  </sheetViews>
  <sheetFormatPr baseColWidth="10" defaultColWidth="9.140625" defaultRowHeight="15" x14ac:dyDescent="0.25"/>
  <cols>
    <col min="1" max="1" width="25" customWidth="1"/>
    <col min="2" max="13" width="11.7109375" customWidth="1"/>
    <col min="14" max="14" width="18.42578125" customWidth="1"/>
    <col min="15" max="15" width="15.140625" customWidth="1"/>
  </cols>
  <sheetData>
    <row r="1" spans="1:16" x14ac:dyDescent="0.25">
      <c r="A1" s="57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"/>
      <c r="O1" s="4"/>
      <c r="P1" s="5"/>
    </row>
    <row r="2" spans="1:16" x14ac:dyDescent="0.25">
      <c r="A2" s="5"/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6" t="s">
        <v>20</v>
      </c>
      <c r="O2" s="5"/>
      <c r="P2" s="5"/>
    </row>
    <row r="3" spans="1:16" x14ac:dyDescent="0.25">
      <c r="A3" s="12" t="s">
        <v>0</v>
      </c>
      <c r="N3" s="5"/>
      <c r="O3" s="5"/>
      <c r="P3" s="5"/>
    </row>
    <row r="4" spans="1:16" x14ac:dyDescent="0.25">
      <c r="A4" s="13" t="s">
        <v>14</v>
      </c>
      <c r="B4" s="7">
        <v>1770</v>
      </c>
      <c r="C4" s="7">
        <v>1770</v>
      </c>
      <c r="D4" s="7">
        <v>1770</v>
      </c>
      <c r="E4" s="7">
        <v>1770</v>
      </c>
      <c r="F4" s="7">
        <v>1770</v>
      </c>
      <c r="G4" s="7">
        <v>1770</v>
      </c>
      <c r="H4" s="7">
        <v>1770</v>
      </c>
      <c r="I4" s="7">
        <v>1770</v>
      </c>
      <c r="J4" s="7">
        <v>1770</v>
      </c>
      <c r="K4" s="7">
        <v>1770</v>
      </c>
      <c r="L4" s="7">
        <v>1770</v>
      </c>
      <c r="M4" s="7">
        <v>1770</v>
      </c>
      <c r="N4" s="18">
        <f>SUM(B4:M4)</f>
        <v>21240</v>
      </c>
      <c r="O4" s="5"/>
      <c r="P4" s="5"/>
    </row>
    <row r="5" spans="1:16" x14ac:dyDescent="0.25">
      <c r="A5" s="13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8">
        <f>SUM(B5:M5)</f>
        <v>0</v>
      </c>
      <c r="O5" s="5"/>
      <c r="P5" s="5"/>
    </row>
    <row r="6" spans="1:16" x14ac:dyDescent="0.25">
      <c r="A6" s="13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8">
        <f>SUM(B6:M6)</f>
        <v>0</v>
      </c>
      <c r="O6" s="5"/>
      <c r="P6" s="5"/>
    </row>
    <row r="7" spans="1:16" x14ac:dyDescent="0.25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7">
        <f>SUM(N4:N6)</f>
        <v>21240</v>
      </c>
      <c r="P7" s="5"/>
    </row>
    <row r="8" spans="1:16" x14ac:dyDescent="0.25">
      <c r="A8" s="14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"/>
      <c r="O8" s="5"/>
      <c r="P8" s="5"/>
    </row>
    <row r="9" spans="1:16" x14ac:dyDescent="0.25">
      <c r="A9" s="15" t="s">
        <v>14</v>
      </c>
      <c r="B9" s="7">
        <v>2009</v>
      </c>
      <c r="C9" s="7">
        <v>2009</v>
      </c>
      <c r="D9" s="7">
        <v>2009</v>
      </c>
      <c r="E9" s="7">
        <v>2009</v>
      </c>
      <c r="F9" s="7">
        <v>2009</v>
      </c>
      <c r="G9" s="7">
        <v>2009</v>
      </c>
      <c r="H9" s="7">
        <v>2009</v>
      </c>
      <c r="I9" s="7">
        <v>2009</v>
      </c>
      <c r="J9" s="7">
        <v>2009</v>
      </c>
      <c r="K9" s="7">
        <v>2009</v>
      </c>
      <c r="L9" s="7">
        <v>2009</v>
      </c>
      <c r="M9" s="7">
        <v>2009</v>
      </c>
      <c r="N9" s="19">
        <f>SUM(B9:M9)</f>
        <v>24108</v>
      </c>
      <c r="O9" s="5"/>
      <c r="P9" s="5"/>
    </row>
    <row r="10" spans="1:16" x14ac:dyDescent="0.25">
      <c r="A10" s="15" t="s">
        <v>22</v>
      </c>
      <c r="B10" s="7">
        <v>70</v>
      </c>
      <c r="C10" s="7">
        <v>70</v>
      </c>
      <c r="D10" s="7">
        <v>70</v>
      </c>
      <c r="E10" s="7">
        <v>70</v>
      </c>
      <c r="F10" s="7">
        <v>70</v>
      </c>
      <c r="G10" s="7">
        <v>70</v>
      </c>
      <c r="H10" s="7">
        <v>70</v>
      </c>
      <c r="I10" s="7">
        <v>70</v>
      </c>
      <c r="J10" s="7">
        <v>70</v>
      </c>
      <c r="K10" s="7">
        <v>70</v>
      </c>
      <c r="L10" s="7">
        <v>70</v>
      </c>
      <c r="M10" s="7">
        <v>70</v>
      </c>
      <c r="N10" s="19">
        <f>SUM(B10:M10)</f>
        <v>840</v>
      </c>
      <c r="O10" s="5"/>
      <c r="P10" s="5"/>
    </row>
    <row r="11" spans="1:16" x14ac:dyDescent="0.25">
      <c r="A11" s="15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>
        <f>SUM(B11:M11)</f>
        <v>0</v>
      </c>
      <c r="O11" s="5"/>
      <c r="P11" s="5"/>
    </row>
    <row r="12" spans="1:16" x14ac:dyDescent="0.25">
      <c r="A12" s="15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v>1504</v>
      </c>
      <c r="N12" s="19">
        <f>SUM(B12:M12)</f>
        <v>1504</v>
      </c>
      <c r="O12" s="5"/>
      <c r="P12" s="5"/>
    </row>
    <row r="13" spans="1:16" x14ac:dyDescent="0.25">
      <c r="A13" s="15" t="s">
        <v>17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5"/>
      <c r="O13" s="5"/>
      <c r="P13" s="5"/>
    </row>
    <row r="14" spans="1:16" x14ac:dyDescent="0.25">
      <c r="A14" s="59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21">
        <f>SUM(N9:N13)</f>
        <v>26452</v>
      </c>
      <c r="O14" s="5"/>
      <c r="P14" s="5"/>
    </row>
    <row r="15" spans="1:16" x14ac:dyDescent="0.25">
      <c r="A15" s="28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5"/>
      <c r="P15" s="5"/>
    </row>
    <row r="16" spans="1:16" x14ac:dyDescent="0.25">
      <c r="A16" s="29" t="s">
        <v>79</v>
      </c>
      <c r="B16" s="22">
        <v>87</v>
      </c>
      <c r="C16" s="22">
        <v>87</v>
      </c>
      <c r="D16" s="22">
        <v>87</v>
      </c>
      <c r="E16" s="22">
        <v>87</v>
      </c>
      <c r="F16" s="22">
        <v>87</v>
      </c>
      <c r="G16" s="22">
        <v>87</v>
      </c>
      <c r="H16" s="22">
        <v>87</v>
      </c>
      <c r="I16" s="22">
        <v>87</v>
      </c>
      <c r="J16" s="22">
        <v>87</v>
      </c>
      <c r="K16" s="22">
        <v>87</v>
      </c>
      <c r="L16" s="22">
        <v>87</v>
      </c>
      <c r="M16" s="22">
        <v>87</v>
      </c>
      <c r="N16" s="24">
        <f>SUM(B16:M16)</f>
        <v>1044</v>
      </c>
      <c r="O16" s="5"/>
      <c r="P16" s="5"/>
    </row>
    <row r="17" spans="1:16" x14ac:dyDescent="0.25">
      <c r="A17" s="29" t="s">
        <v>26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4">
        <f>SUM(M17)</f>
        <v>0</v>
      </c>
      <c r="O17" s="5"/>
      <c r="P17" s="5"/>
    </row>
    <row r="18" spans="1:16" x14ac:dyDescent="0.25">
      <c r="A18" s="5"/>
      <c r="B18" s="11" t="s">
        <v>2</v>
      </c>
      <c r="C18" s="11" t="s">
        <v>3</v>
      </c>
      <c r="D18" s="11" t="s">
        <v>4</v>
      </c>
      <c r="E18" s="11" t="s">
        <v>5</v>
      </c>
      <c r="F18" s="11" t="s">
        <v>6</v>
      </c>
      <c r="G18" s="11" t="s">
        <v>7</v>
      </c>
      <c r="H18" s="11" t="s">
        <v>8</v>
      </c>
      <c r="I18" s="11" t="s">
        <v>9</v>
      </c>
      <c r="J18" s="11" t="s">
        <v>10</v>
      </c>
      <c r="K18" s="11" t="s">
        <v>11</v>
      </c>
      <c r="L18" s="11" t="s">
        <v>12</v>
      </c>
      <c r="M18" s="11" t="s">
        <v>13</v>
      </c>
      <c r="N18" s="10"/>
      <c r="O18" s="5"/>
      <c r="P18" s="5"/>
    </row>
    <row r="19" spans="1:16" x14ac:dyDescent="0.25">
      <c r="A19" s="26" t="s">
        <v>27</v>
      </c>
      <c r="B19" s="22">
        <f>SUM(B4:B6,B9:B13,B16:B17)</f>
        <v>3936</v>
      </c>
      <c r="C19" s="22">
        <f t="shared" ref="C19:M19" si="0">SUM(C4:C6,C9:C13,C16:C17)</f>
        <v>3936</v>
      </c>
      <c r="D19" s="22">
        <f t="shared" si="0"/>
        <v>3936</v>
      </c>
      <c r="E19" s="22">
        <f t="shared" si="0"/>
        <v>3936</v>
      </c>
      <c r="F19" s="22">
        <f t="shared" si="0"/>
        <v>3936</v>
      </c>
      <c r="G19" s="22">
        <f t="shared" si="0"/>
        <v>3936</v>
      </c>
      <c r="H19" s="22">
        <f t="shared" si="0"/>
        <v>3936</v>
      </c>
      <c r="I19" s="22">
        <f t="shared" si="0"/>
        <v>3936</v>
      </c>
      <c r="J19" s="22">
        <f t="shared" si="0"/>
        <v>3936</v>
      </c>
      <c r="K19" s="22">
        <f t="shared" si="0"/>
        <v>3936</v>
      </c>
      <c r="L19" s="22">
        <f t="shared" si="0"/>
        <v>3936</v>
      </c>
      <c r="M19" s="22">
        <f t="shared" si="0"/>
        <v>5440</v>
      </c>
      <c r="N19" s="25"/>
      <c r="O19" s="5"/>
      <c r="P19" s="5"/>
    </row>
    <row r="20" spans="1:16" ht="15.75" x14ac:dyDescent="0.25">
      <c r="A20" s="61" t="s">
        <v>21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20">
        <f>SUM(N7,N14,N16,N17)</f>
        <v>48736</v>
      </c>
      <c r="O20" s="6"/>
      <c r="P20" s="5"/>
    </row>
    <row r="21" spans="1:16" x14ac:dyDescent="0.25">
      <c r="A21" s="58" t="s">
        <v>78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3"/>
      <c r="O21" s="5"/>
      <c r="P21" s="5"/>
    </row>
    <row r="22" spans="1:16" x14ac:dyDescent="0.25">
      <c r="A22" s="5"/>
      <c r="B22" s="9" t="s">
        <v>2</v>
      </c>
      <c r="C22" s="9" t="s">
        <v>3</v>
      </c>
      <c r="D22" s="9" t="s">
        <v>4</v>
      </c>
      <c r="E22" s="9" t="s">
        <v>5</v>
      </c>
      <c r="F22" s="9" t="s">
        <v>6</v>
      </c>
      <c r="G22" s="9" t="s">
        <v>7</v>
      </c>
      <c r="H22" s="9" t="s">
        <v>8</v>
      </c>
      <c r="I22" s="9" t="s">
        <v>9</v>
      </c>
      <c r="J22" s="9" t="s">
        <v>10</v>
      </c>
      <c r="K22" s="9" t="s">
        <v>11</v>
      </c>
      <c r="L22" s="9" t="s">
        <v>12</v>
      </c>
      <c r="M22" s="9" t="s">
        <v>13</v>
      </c>
      <c r="N22" s="27" t="s">
        <v>20</v>
      </c>
    </row>
    <row r="23" spans="1:16" x14ac:dyDescent="0.25">
      <c r="A23" s="30" t="s">
        <v>25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6" x14ac:dyDescent="0.25">
      <c r="A24" s="34" t="s">
        <v>28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6" x14ac:dyDescent="0.25">
      <c r="A25" s="31" t="s">
        <v>29</v>
      </c>
      <c r="B25" s="46">
        <v>1367</v>
      </c>
      <c r="C25" s="46">
        <v>1367</v>
      </c>
      <c r="D25" s="46">
        <v>1367</v>
      </c>
      <c r="E25" s="46">
        <v>1367</v>
      </c>
      <c r="F25" s="46">
        <v>1367</v>
      </c>
      <c r="G25" s="46">
        <v>1367</v>
      </c>
      <c r="H25" s="46">
        <v>1367</v>
      </c>
      <c r="I25" s="46">
        <v>1367</v>
      </c>
      <c r="J25" s="46">
        <v>1367</v>
      </c>
      <c r="K25" s="46">
        <v>1367</v>
      </c>
      <c r="L25" s="46">
        <v>1367</v>
      </c>
      <c r="M25" s="46">
        <v>1367</v>
      </c>
      <c r="N25" s="32">
        <f>SUM(B25:M25)</f>
        <v>16404</v>
      </c>
    </row>
    <row r="26" spans="1:16" x14ac:dyDescent="0.25">
      <c r="A26" s="31" t="s">
        <v>30</v>
      </c>
      <c r="B26" s="46">
        <v>197</v>
      </c>
      <c r="C26" s="46">
        <v>197</v>
      </c>
      <c r="D26" s="46">
        <v>197</v>
      </c>
      <c r="E26" s="46">
        <v>197</v>
      </c>
      <c r="F26" s="46">
        <v>197</v>
      </c>
      <c r="G26" s="46">
        <v>197</v>
      </c>
      <c r="H26" s="46">
        <v>197</v>
      </c>
      <c r="I26" s="46">
        <v>197</v>
      </c>
      <c r="J26" s="46">
        <v>197</v>
      </c>
      <c r="K26" s="46">
        <v>197</v>
      </c>
      <c r="L26" s="46">
        <v>197</v>
      </c>
      <c r="M26" s="46">
        <v>197</v>
      </c>
      <c r="N26" s="32">
        <f>SUM(B26:M26)</f>
        <v>2364</v>
      </c>
    </row>
    <row r="27" spans="1:16" x14ac:dyDescent="0.25">
      <c r="A27" s="31" t="s">
        <v>39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>
        <f>SUM(B27:M27)</f>
        <v>0</v>
      </c>
    </row>
    <row r="28" spans="1:16" x14ac:dyDescent="0.25">
      <c r="A28" s="33" t="s">
        <v>31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</row>
    <row r="29" spans="1:16" x14ac:dyDescent="0.25">
      <c r="A29" s="31" t="s">
        <v>89</v>
      </c>
      <c r="B29" s="35">
        <v>511.41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>
        <f>SUM(B29:M29)</f>
        <v>511.41</v>
      </c>
    </row>
    <row r="30" spans="1:16" x14ac:dyDescent="0.25">
      <c r="A30" s="31" t="s">
        <v>33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>
        <f>SUM(B30:M30)</f>
        <v>0</v>
      </c>
    </row>
    <row r="31" spans="1:16" x14ac:dyDescent="0.25">
      <c r="A31" s="8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6" x14ac:dyDescent="0.25">
      <c r="A32" s="33" t="s">
        <v>34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</row>
    <row r="33" spans="1:14" x14ac:dyDescent="0.25">
      <c r="A33" s="31" t="s">
        <v>34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46">
        <v>1700</v>
      </c>
    </row>
    <row r="34" spans="1:14" x14ac:dyDescent="0.25">
      <c r="A34" s="31" t="s">
        <v>67</v>
      </c>
      <c r="B34" s="46"/>
      <c r="C34" s="46"/>
      <c r="D34" s="46"/>
      <c r="E34" s="46"/>
      <c r="F34" s="46"/>
      <c r="G34" s="46"/>
      <c r="I34" s="46"/>
      <c r="K34" s="46"/>
      <c r="L34" s="46"/>
      <c r="M34" s="46"/>
      <c r="N34" s="46">
        <v>750</v>
      </c>
    </row>
    <row r="35" spans="1:14" x14ac:dyDescent="0.25">
      <c r="A35" s="37" t="s">
        <v>35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</row>
    <row r="36" spans="1:14" x14ac:dyDescent="0.25">
      <c r="A36" s="31" t="s">
        <v>36</v>
      </c>
      <c r="B36" s="46">
        <v>62.72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>
        <f>SUM(B36:M36)</f>
        <v>62.72</v>
      </c>
    </row>
    <row r="37" spans="1:14" x14ac:dyDescent="0.25">
      <c r="A37" s="31" t="s">
        <v>37</v>
      </c>
      <c r="B37" s="46">
        <v>263</v>
      </c>
      <c r="C37" s="46">
        <v>263</v>
      </c>
      <c r="D37" s="46">
        <v>263</v>
      </c>
      <c r="E37" s="46">
        <v>263</v>
      </c>
      <c r="F37" s="46">
        <v>263</v>
      </c>
      <c r="G37" s="46">
        <v>263</v>
      </c>
      <c r="H37" s="46">
        <v>263</v>
      </c>
      <c r="I37" s="46">
        <v>263</v>
      </c>
      <c r="J37" s="46">
        <v>263</v>
      </c>
      <c r="K37" s="46">
        <v>263</v>
      </c>
      <c r="L37" s="46">
        <v>263</v>
      </c>
      <c r="M37" s="46">
        <v>263</v>
      </c>
      <c r="N37" s="46">
        <f>SUM(B37:M37)</f>
        <v>3156</v>
      </c>
    </row>
    <row r="38" spans="1:14" x14ac:dyDescent="0.25">
      <c r="A38" s="31" t="s">
        <v>44</v>
      </c>
      <c r="B38" s="46">
        <v>75.69</v>
      </c>
      <c r="C38" s="46">
        <v>75</v>
      </c>
      <c r="D38" s="46">
        <v>75</v>
      </c>
      <c r="E38" s="46">
        <v>75</v>
      </c>
      <c r="F38" s="46">
        <v>75</v>
      </c>
      <c r="G38" s="46">
        <v>75</v>
      </c>
      <c r="H38" s="46">
        <v>75</v>
      </c>
      <c r="I38" s="46">
        <v>75</v>
      </c>
      <c r="J38" s="46">
        <v>75</v>
      </c>
      <c r="K38" s="46">
        <v>75</v>
      </c>
      <c r="L38" s="46">
        <v>75</v>
      </c>
      <c r="M38" s="46">
        <v>75</v>
      </c>
      <c r="N38" s="46">
        <f>SUM(B38:M38)</f>
        <v>900.69</v>
      </c>
    </row>
    <row r="39" spans="1:14" x14ac:dyDescent="0.25">
      <c r="A39" s="31" t="s">
        <v>45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>
        <f>SUM(B39:M39)</f>
        <v>0</v>
      </c>
    </row>
    <row r="40" spans="1:14" x14ac:dyDescent="0.25">
      <c r="A40" s="31" t="s">
        <v>46</v>
      </c>
      <c r="B40" s="46">
        <v>133.32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>
        <f>SUM(B40:M40)</f>
        <v>133.32</v>
      </c>
    </row>
    <row r="41" spans="1:14" x14ac:dyDescent="0.25">
      <c r="A41" s="37" t="s">
        <v>40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  <row r="42" spans="1:14" x14ac:dyDescent="0.25">
      <c r="A42" s="31" t="s">
        <v>40</v>
      </c>
      <c r="B42" s="46">
        <v>208.44</v>
      </c>
      <c r="C42" s="46">
        <v>324</v>
      </c>
      <c r="D42" s="46">
        <v>324</v>
      </c>
      <c r="E42" s="46">
        <v>324</v>
      </c>
      <c r="F42" s="46">
        <v>324</v>
      </c>
      <c r="G42" s="46">
        <v>324</v>
      </c>
      <c r="H42" s="46">
        <v>324</v>
      </c>
      <c r="I42" s="46">
        <v>324</v>
      </c>
      <c r="J42" s="46">
        <v>324</v>
      </c>
      <c r="K42" s="46">
        <v>324</v>
      </c>
      <c r="L42" s="46">
        <v>324</v>
      </c>
      <c r="M42" s="46">
        <v>324</v>
      </c>
      <c r="N42" s="46">
        <f>SUM(B42:M42)</f>
        <v>3772.44</v>
      </c>
    </row>
    <row r="43" spans="1:14" x14ac:dyDescent="0.25">
      <c r="A43" s="37" t="s">
        <v>43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x14ac:dyDescent="0.25">
      <c r="A44" s="31" t="s">
        <v>90</v>
      </c>
      <c r="B44" s="46">
        <f>'Dépenses 2012'!O3</f>
        <v>632.66000000000008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>
        <f>SUM(B44:M44)</f>
        <v>632.66000000000008</v>
      </c>
    </row>
    <row r="45" spans="1:14" x14ac:dyDescent="0.25">
      <c r="A45" s="5"/>
      <c r="B45" s="9" t="s">
        <v>2</v>
      </c>
      <c r="C45" s="9" t="s">
        <v>3</v>
      </c>
      <c r="D45" s="9" t="s">
        <v>4</v>
      </c>
      <c r="E45" s="9" t="s">
        <v>5</v>
      </c>
      <c r="F45" s="9" t="s">
        <v>6</v>
      </c>
      <c r="G45" s="9" t="s">
        <v>7</v>
      </c>
      <c r="H45" s="9" t="s">
        <v>8</v>
      </c>
      <c r="I45" s="9" t="s">
        <v>9</v>
      </c>
      <c r="J45" s="9" t="s">
        <v>10</v>
      </c>
      <c r="K45" s="9" t="s">
        <v>11</v>
      </c>
      <c r="L45" s="9" t="s">
        <v>12</v>
      </c>
      <c r="M45" s="9" t="s">
        <v>13</v>
      </c>
      <c r="N45" s="8"/>
    </row>
    <row r="46" spans="1:14" x14ac:dyDescent="0.25">
      <c r="A46" s="36" t="s">
        <v>27</v>
      </c>
      <c r="B46" s="45">
        <f>SUM(B25:B44)</f>
        <v>3451.24</v>
      </c>
      <c r="C46" s="45">
        <f t="shared" ref="C46:M46" si="1">SUM(C25:C44)</f>
        <v>2226</v>
      </c>
      <c r="D46" s="45">
        <f t="shared" si="1"/>
        <v>2226</v>
      </c>
      <c r="E46" s="45">
        <f t="shared" si="1"/>
        <v>2226</v>
      </c>
      <c r="F46" s="45">
        <f t="shared" si="1"/>
        <v>2226</v>
      </c>
      <c r="G46" s="45">
        <f t="shared" si="1"/>
        <v>2226</v>
      </c>
      <c r="H46" s="45">
        <f t="shared" si="1"/>
        <v>2226</v>
      </c>
      <c r="I46" s="45">
        <f t="shared" si="1"/>
        <v>2226</v>
      </c>
      <c r="J46" s="45">
        <f t="shared" si="1"/>
        <v>2226</v>
      </c>
      <c r="K46" s="45">
        <f t="shared" si="1"/>
        <v>2226</v>
      </c>
      <c r="L46" s="45">
        <f t="shared" si="1"/>
        <v>2226</v>
      </c>
      <c r="M46" s="45">
        <f t="shared" si="1"/>
        <v>2226</v>
      </c>
      <c r="N46" s="25"/>
    </row>
    <row r="47" spans="1:14" x14ac:dyDescent="0.25">
      <c r="A47" s="36" t="s">
        <v>42</v>
      </c>
      <c r="B47" s="45">
        <f>B46/2</f>
        <v>1725.62</v>
      </c>
      <c r="C47" s="45">
        <f t="shared" ref="C47:M47" si="2">C46/2</f>
        <v>1113</v>
      </c>
      <c r="D47" s="45">
        <f t="shared" si="2"/>
        <v>1113</v>
      </c>
      <c r="E47" s="45">
        <f t="shared" si="2"/>
        <v>1113</v>
      </c>
      <c r="F47" s="45">
        <f t="shared" si="2"/>
        <v>1113</v>
      </c>
      <c r="G47" s="45">
        <f t="shared" si="2"/>
        <v>1113</v>
      </c>
      <c r="H47" s="45">
        <f t="shared" si="2"/>
        <v>1113</v>
      </c>
      <c r="I47" s="45">
        <f t="shared" si="2"/>
        <v>1113</v>
      </c>
      <c r="J47" s="45">
        <f t="shared" si="2"/>
        <v>1113</v>
      </c>
      <c r="K47" s="45">
        <f t="shared" si="2"/>
        <v>1113</v>
      </c>
      <c r="L47" s="45">
        <f t="shared" si="2"/>
        <v>1113</v>
      </c>
      <c r="M47" s="45">
        <f t="shared" si="2"/>
        <v>1113</v>
      </c>
      <c r="N47" s="25"/>
    </row>
    <row r="48" spans="1:14" ht="15.75" x14ac:dyDescent="0.25">
      <c r="A48" s="55" t="s">
        <v>38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38">
        <f>SUM(N25:N44)</f>
        <v>30387.239999999998</v>
      </c>
    </row>
    <row r="50" spans="11:14" ht="15.75" x14ac:dyDescent="0.25">
      <c r="K50" s="56" t="s">
        <v>41</v>
      </c>
      <c r="L50" s="56"/>
      <c r="M50" s="56"/>
      <c r="N50" s="39">
        <f>N20-N48</f>
        <v>18348.760000000002</v>
      </c>
    </row>
  </sheetData>
  <mergeCells count="7">
    <mergeCell ref="K50:M50"/>
    <mergeCell ref="A1:M1"/>
    <mergeCell ref="A7:M7"/>
    <mergeCell ref="A14:M14"/>
    <mergeCell ref="A20:M20"/>
    <mergeCell ref="A21:M21"/>
    <mergeCell ref="A48:M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opLeftCell="A17" workbookViewId="0">
      <selection activeCell="J28" sqref="J28"/>
    </sheetView>
  </sheetViews>
  <sheetFormatPr baseColWidth="10" defaultColWidth="9.140625" defaultRowHeight="15" x14ac:dyDescent="0.25"/>
  <cols>
    <col min="1" max="1" width="25" customWidth="1"/>
    <col min="2" max="13" width="11.7109375" customWidth="1"/>
    <col min="14" max="14" width="18.42578125" customWidth="1"/>
    <col min="15" max="15" width="15.140625" customWidth="1"/>
  </cols>
  <sheetData>
    <row r="1" spans="1:16" x14ac:dyDescent="0.25">
      <c r="A1" s="57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2"/>
      <c r="O1" s="4"/>
      <c r="P1" s="5"/>
    </row>
    <row r="2" spans="1:16" x14ac:dyDescent="0.25">
      <c r="A2" s="5"/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6" t="s">
        <v>20</v>
      </c>
      <c r="O2" s="5"/>
      <c r="P2" s="5"/>
    </row>
    <row r="3" spans="1:16" x14ac:dyDescent="0.25">
      <c r="A3" s="12" t="s">
        <v>0</v>
      </c>
      <c r="N3" s="5"/>
      <c r="O3" s="5"/>
      <c r="P3" s="5"/>
    </row>
    <row r="4" spans="1:16" x14ac:dyDescent="0.25">
      <c r="A4" s="13" t="s">
        <v>14</v>
      </c>
      <c r="B4" s="7">
        <v>2200</v>
      </c>
      <c r="C4" s="7">
        <v>2200</v>
      </c>
      <c r="D4" s="7">
        <v>1860</v>
      </c>
      <c r="E4" s="7">
        <v>1860</v>
      </c>
      <c r="F4" s="7">
        <v>1860</v>
      </c>
      <c r="G4" s="7">
        <v>1860</v>
      </c>
      <c r="H4" s="7">
        <v>1860</v>
      </c>
      <c r="I4" s="7">
        <v>1860</v>
      </c>
      <c r="J4" s="7">
        <v>1860</v>
      </c>
      <c r="K4" s="7">
        <v>1860</v>
      </c>
      <c r="L4" s="7">
        <v>1860</v>
      </c>
      <c r="M4" s="7">
        <v>1860</v>
      </c>
      <c r="N4" s="18">
        <f>SUM(B4:M4)</f>
        <v>23000</v>
      </c>
      <c r="O4" s="5"/>
      <c r="P4" s="5"/>
    </row>
    <row r="5" spans="1:16" x14ac:dyDescent="0.25">
      <c r="A5" s="13" t="s">
        <v>15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8">
        <f>SUM(B5:M5)</f>
        <v>0</v>
      </c>
      <c r="O5" s="5"/>
      <c r="P5" s="5"/>
    </row>
    <row r="6" spans="1:16" x14ac:dyDescent="0.25">
      <c r="A6" s="13" t="s">
        <v>16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8">
        <f>SUM(B6:M6)</f>
        <v>0</v>
      </c>
      <c r="O6" s="5"/>
      <c r="P6" s="5"/>
    </row>
    <row r="7" spans="1:16" x14ac:dyDescent="0.25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7">
        <f>SUM(N4:N6)</f>
        <v>23000</v>
      </c>
      <c r="P7" s="5"/>
    </row>
    <row r="8" spans="1:16" x14ac:dyDescent="0.25">
      <c r="A8" s="14" t="s">
        <v>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"/>
      <c r="O8" s="5"/>
      <c r="P8" s="5"/>
    </row>
    <row r="9" spans="1:16" x14ac:dyDescent="0.25">
      <c r="A9" s="15" t="s">
        <v>14</v>
      </c>
      <c r="B9" s="7">
        <v>2185</v>
      </c>
      <c r="C9" s="7">
        <v>2185</v>
      </c>
      <c r="D9" s="7">
        <v>2185</v>
      </c>
      <c r="E9" s="7">
        <v>2185</v>
      </c>
      <c r="F9" s="7">
        <v>2185</v>
      </c>
      <c r="G9" s="7">
        <v>2185</v>
      </c>
      <c r="H9" s="7">
        <v>2185</v>
      </c>
      <c r="I9" s="7">
        <v>2185</v>
      </c>
      <c r="J9" s="7">
        <v>2185</v>
      </c>
      <c r="K9" s="7">
        <v>2185</v>
      </c>
      <c r="L9" s="7">
        <v>2185</v>
      </c>
      <c r="M9" s="7">
        <v>2185</v>
      </c>
      <c r="N9" s="19">
        <f>SUM(B9:M9)</f>
        <v>26220</v>
      </c>
      <c r="O9" s="5"/>
      <c r="P9" s="5"/>
    </row>
    <row r="10" spans="1:16" x14ac:dyDescent="0.25">
      <c r="A10" s="15" t="s">
        <v>22</v>
      </c>
      <c r="B10" s="7">
        <v>70</v>
      </c>
      <c r="C10" s="7">
        <v>70</v>
      </c>
      <c r="D10" s="7">
        <v>70</v>
      </c>
      <c r="E10" s="7">
        <v>70</v>
      </c>
      <c r="F10" s="7">
        <v>70</v>
      </c>
      <c r="G10" s="7">
        <v>70</v>
      </c>
      <c r="H10" s="7">
        <v>70</v>
      </c>
      <c r="I10" s="7">
        <v>70</v>
      </c>
      <c r="J10" s="7">
        <v>70</v>
      </c>
      <c r="K10" s="7">
        <v>70</v>
      </c>
      <c r="L10" s="7">
        <v>70</v>
      </c>
      <c r="M10" s="7">
        <v>70</v>
      </c>
      <c r="N10" s="19">
        <f>SUM(B10:M10)</f>
        <v>840</v>
      </c>
      <c r="O10" s="5"/>
      <c r="P10" s="5"/>
    </row>
    <row r="11" spans="1:16" x14ac:dyDescent="0.25">
      <c r="A11" s="15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>
        <f>SUM(B11:M11)</f>
        <v>0</v>
      </c>
      <c r="O11" s="5"/>
      <c r="P11" s="5"/>
    </row>
    <row r="12" spans="1:16" x14ac:dyDescent="0.25">
      <c r="A12" s="15" t="s">
        <v>16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>
        <v>1600</v>
      </c>
      <c r="N12" s="19">
        <f>SUM(B12:M12)</f>
        <v>1600</v>
      </c>
      <c r="O12" s="5"/>
      <c r="P12" s="5"/>
    </row>
    <row r="13" spans="1:16" x14ac:dyDescent="0.25">
      <c r="A13" s="15" t="s">
        <v>17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5"/>
      <c r="O13" s="5"/>
      <c r="P13" s="5"/>
    </row>
    <row r="14" spans="1:16" x14ac:dyDescent="0.25">
      <c r="A14" s="59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21">
        <f>SUM(N9:N13)</f>
        <v>28660</v>
      </c>
      <c r="O14" s="5"/>
      <c r="P14" s="5"/>
    </row>
    <row r="15" spans="1:16" x14ac:dyDescent="0.25">
      <c r="A15" s="28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3"/>
      <c r="O15" s="5"/>
      <c r="P15" s="5"/>
    </row>
    <row r="16" spans="1:16" x14ac:dyDescent="0.25">
      <c r="A16" s="29" t="s">
        <v>79</v>
      </c>
      <c r="B16" s="22">
        <v>257.33</v>
      </c>
      <c r="C16" s="22">
        <v>257.33</v>
      </c>
      <c r="D16" s="22">
        <v>257.33</v>
      </c>
      <c r="E16" s="22">
        <v>257.33</v>
      </c>
      <c r="F16" s="22">
        <v>257.33</v>
      </c>
      <c r="G16" s="22">
        <v>257.33</v>
      </c>
      <c r="H16" s="22">
        <v>257.33</v>
      </c>
      <c r="I16" s="22">
        <v>257.33</v>
      </c>
      <c r="J16" s="22">
        <v>257.33</v>
      </c>
      <c r="K16" s="22">
        <v>257.33</v>
      </c>
      <c r="L16" s="22">
        <v>257.33</v>
      </c>
      <c r="M16" s="22">
        <v>257.33</v>
      </c>
      <c r="N16" s="24">
        <f>SUM(B16:M16)</f>
        <v>3087.9599999999996</v>
      </c>
      <c r="O16" s="5"/>
      <c r="P16" s="5"/>
    </row>
    <row r="17" spans="1:16" x14ac:dyDescent="0.25">
      <c r="A17" s="29" t="s">
        <v>26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4">
        <f>SUM(M17)</f>
        <v>0</v>
      </c>
      <c r="O17" s="5"/>
      <c r="P17" s="5"/>
    </row>
    <row r="18" spans="1:16" x14ac:dyDescent="0.25">
      <c r="A18" s="5"/>
      <c r="B18" s="11" t="s">
        <v>2</v>
      </c>
      <c r="C18" s="11" t="s">
        <v>3</v>
      </c>
      <c r="D18" s="11" t="s">
        <v>4</v>
      </c>
      <c r="E18" s="11" t="s">
        <v>5</v>
      </c>
      <c r="F18" s="11" t="s">
        <v>6</v>
      </c>
      <c r="G18" s="11" t="s">
        <v>7</v>
      </c>
      <c r="H18" s="11" t="s">
        <v>8</v>
      </c>
      <c r="I18" s="11" t="s">
        <v>9</v>
      </c>
      <c r="J18" s="11" t="s">
        <v>10</v>
      </c>
      <c r="K18" s="11" t="s">
        <v>11</v>
      </c>
      <c r="L18" s="11" t="s">
        <v>12</v>
      </c>
      <c r="M18" s="11" t="s">
        <v>13</v>
      </c>
      <c r="N18" s="10"/>
      <c r="O18" s="5"/>
      <c r="P18" s="5"/>
    </row>
    <row r="19" spans="1:16" x14ac:dyDescent="0.25">
      <c r="A19" s="26" t="s">
        <v>27</v>
      </c>
      <c r="B19" s="22">
        <f>SUM(B4:B6,B9:B13,B16:B17)</f>
        <v>4712.33</v>
      </c>
      <c r="C19" s="22">
        <f t="shared" ref="C19:M19" si="0">SUM(C4:C6,C9:C13,C16:C17)</f>
        <v>4712.33</v>
      </c>
      <c r="D19" s="22">
        <f t="shared" si="0"/>
        <v>4372.33</v>
      </c>
      <c r="E19" s="22">
        <f t="shared" si="0"/>
        <v>4372.33</v>
      </c>
      <c r="F19" s="22">
        <f t="shared" si="0"/>
        <v>4372.33</v>
      </c>
      <c r="G19" s="22">
        <f t="shared" si="0"/>
        <v>4372.33</v>
      </c>
      <c r="H19" s="22">
        <f t="shared" si="0"/>
        <v>4372.33</v>
      </c>
      <c r="I19" s="22">
        <f t="shared" si="0"/>
        <v>4372.33</v>
      </c>
      <c r="J19" s="22">
        <f t="shared" si="0"/>
        <v>4372.33</v>
      </c>
      <c r="K19" s="22">
        <f t="shared" si="0"/>
        <v>4372.33</v>
      </c>
      <c r="L19" s="22">
        <f t="shared" si="0"/>
        <v>4372.33</v>
      </c>
      <c r="M19" s="22">
        <f t="shared" si="0"/>
        <v>5972.33</v>
      </c>
      <c r="N19" s="25"/>
      <c r="O19" s="5"/>
      <c r="P19" s="5"/>
    </row>
    <row r="20" spans="1:16" ht="15.75" x14ac:dyDescent="0.25">
      <c r="A20" s="61" t="s">
        <v>21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20">
        <f>SUM(N7,N14,N16,N17)</f>
        <v>54747.96</v>
      </c>
      <c r="O20" s="6"/>
      <c r="P20" s="5"/>
    </row>
    <row r="21" spans="1:16" x14ac:dyDescent="0.25">
      <c r="A21" s="58" t="s">
        <v>78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3"/>
      <c r="O21" s="5"/>
      <c r="P21" s="5"/>
    </row>
    <row r="22" spans="1:16" x14ac:dyDescent="0.25">
      <c r="A22" s="5"/>
      <c r="B22" s="9" t="s">
        <v>2</v>
      </c>
      <c r="C22" s="9" t="s">
        <v>3</v>
      </c>
      <c r="D22" s="9" t="s">
        <v>4</v>
      </c>
      <c r="E22" s="9" t="s">
        <v>5</v>
      </c>
      <c r="F22" s="9" t="s">
        <v>6</v>
      </c>
      <c r="G22" s="9" t="s">
        <v>7</v>
      </c>
      <c r="H22" s="9" t="s">
        <v>8</v>
      </c>
      <c r="I22" s="9" t="s">
        <v>9</v>
      </c>
      <c r="J22" s="9" t="s">
        <v>10</v>
      </c>
      <c r="K22" s="9" t="s">
        <v>11</v>
      </c>
      <c r="L22" s="9" t="s">
        <v>12</v>
      </c>
      <c r="M22" s="9" t="s">
        <v>13</v>
      </c>
      <c r="N22" s="27" t="s">
        <v>20</v>
      </c>
    </row>
    <row r="23" spans="1:16" x14ac:dyDescent="0.25">
      <c r="A23" s="30" t="s">
        <v>25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6" x14ac:dyDescent="0.25">
      <c r="A24" s="34" t="s">
        <v>28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6" x14ac:dyDescent="0.25">
      <c r="A25" s="31" t="s">
        <v>29</v>
      </c>
      <c r="B25" s="54">
        <v>1367</v>
      </c>
      <c r="C25" s="54">
        <v>1367</v>
      </c>
      <c r="D25" s="54">
        <v>1367</v>
      </c>
      <c r="E25" s="54">
        <v>1367</v>
      </c>
      <c r="F25" s="54">
        <v>1367</v>
      </c>
      <c r="G25" s="54">
        <v>1367</v>
      </c>
      <c r="H25" s="54">
        <v>1367</v>
      </c>
      <c r="I25" s="54">
        <v>1367</v>
      </c>
      <c r="J25" s="54">
        <v>1367</v>
      </c>
      <c r="K25" s="54">
        <v>1367</v>
      </c>
      <c r="L25" s="54">
        <v>1367</v>
      </c>
      <c r="M25" s="54">
        <v>1367</v>
      </c>
      <c r="N25" s="32">
        <f>SUM(B25:M25)</f>
        <v>16404</v>
      </c>
    </row>
    <row r="26" spans="1:16" x14ac:dyDescent="0.25">
      <c r="A26" s="31" t="s">
        <v>30</v>
      </c>
      <c r="B26" s="54">
        <v>197</v>
      </c>
      <c r="C26" s="54">
        <v>197</v>
      </c>
      <c r="D26" s="54">
        <v>197</v>
      </c>
      <c r="E26" s="54">
        <v>197</v>
      </c>
      <c r="F26" s="54">
        <v>197</v>
      </c>
      <c r="G26" s="54">
        <v>197</v>
      </c>
      <c r="H26" s="54">
        <v>197</v>
      </c>
      <c r="I26" s="54">
        <v>197</v>
      </c>
      <c r="J26" s="54">
        <v>197</v>
      </c>
      <c r="K26" s="54">
        <v>197</v>
      </c>
      <c r="L26" s="54">
        <v>197</v>
      </c>
      <c r="M26" s="54">
        <v>197</v>
      </c>
      <c r="N26" s="32">
        <f>SUM(B26:M26)</f>
        <v>2364</v>
      </c>
    </row>
    <row r="27" spans="1:16" x14ac:dyDescent="0.25">
      <c r="A27" s="31" t="s">
        <v>39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>
        <f>SUM(B27:M27)</f>
        <v>0</v>
      </c>
    </row>
    <row r="28" spans="1:16" x14ac:dyDescent="0.25">
      <c r="A28" s="33" t="s">
        <v>31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6" x14ac:dyDescent="0.25">
      <c r="A29" s="31" t="s">
        <v>89</v>
      </c>
      <c r="B29" s="35">
        <v>511.41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>
        <f>SUM(B29:M29)</f>
        <v>511.41</v>
      </c>
    </row>
    <row r="30" spans="1:16" x14ac:dyDescent="0.25">
      <c r="A30" s="31" t="s">
        <v>33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>
        <f>SUM(B30:M30)</f>
        <v>0</v>
      </c>
    </row>
    <row r="31" spans="1:16" x14ac:dyDescent="0.25">
      <c r="A31" s="8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6" x14ac:dyDescent="0.25">
      <c r="A32" s="33" t="s">
        <v>34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pans="1:14" x14ac:dyDescent="0.25">
      <c r="A33" s="31" t="s">
        <v>34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54">
        <v>1700</v>
      </c>
    </row>
    <row r="34" spans="1:14" x14ac:dyDescent="0.25">
      <c r="A34" s="31" t="s">
        <v>67</v>
      </c>
      <c r="B34" s="54"/>
      <c r="C34" s="54"/>
      <c r="D34" s="54"/>
      <c r="E34" s="54"/>
      <c r="F34" s="54"/>
      <c r="G34" s="54"/>
      <c r="I34" s="54"/>
      <c r="K34" s="54"/>
      <c r="L34" s="54"/>
      <c r="M34" s="54"/>
      <c r="N34" s="54">
        <v>750</v>
      </c>
    </row>
    <row r="35" spans="1:14" x14ac:dyDescent="0.25">
      <c r="A35" s="37" t="s">
        <v>35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1:14" x14ac:dyDescent="0.25">
      <c r="A36" s="31" t="s">
        <v>36</v>
      </c>
      <c r="B36" s="54">
        <v>63.73</v>
      </c>
      <c r="C36" s="54">
        <v>63.73</v>
      </c>
      <c r="D36" s="54">
        <v>63.73</v>
      </c>
      <c r="E36" s="54">
        <v>63.73</v>
      </c>
      <c r="F36" s="54">
        <v>63.73</v>
      </c>
      <c r="G36" s="54">
        <v>63.73</v>
      </c>
      <c r="H36" s="54">
        <v>63.73</v>
      </c>
      <c r="I36" s="54">
        <v>63.73</v>
      </c>
      <c r="J36" s="54">
        <v>63.73</v>
      </c>
      <c r="K36" s="54">
        <v>63.73</v>
      </c>
      <c r="L36" s="54">
        <v>63.73</v>
      </c>
      <c r="M36" s="54">
        <v>63.73</v>
      </c>
      <c r="N36" s="54">
        <f>SUM(B36:M36)</f>
        <v>764.7600000000001</v>
      </c>
    </row>
    <row r="37" spans="1:14" x14ac:dyDescent="0.25">
      <c r="A37" s="31" t="s">
        <v>37</v>
      </c>
      <c r="B37" s="54">
        <v>287</v>
      </c>
      <c r="C37" s="54">
        <v>287</v>
      </c>
      <c r="D37" s="54">
        <v>287</v>
      </c>
      <c r="E37" s="54">
        <v>287</v>
      </c>
      <c r="F37" s="54">
        <v>287</v>
      </c>
      <c r="G37" s="54">
        <v>287</v>
      </c>
      <c r="H37" s="54">
        <v>287</v>
      </c>
      <c r="I37" s="54">
        <v>287</v>
      </c>
      <c r="J37" s="54">
        <v>287</v>
      </c>
      <c r="K37" s="54">
        <v>287</v>
      </c>
      <c r="L37" s="54">
        <v>287</v>
      </c>
      <c r="M37" s="54">
        <v>287</v>
      </c>
      <c r="N37" s="54">
        <f>SUM(B37:M37)</f>
        <v>3444</v>
      </c>
    </row>
    <row r="38" spans="1:14" x14ac:dyDescent="0.25">
      <c r="A38" s="31" t="s">
        <v>44</v>
      </c>
      <c r="B38" s="54">
        <v>61.8</v>
      </c>
      <c r="C38" s="54">
        <v>61.8</v>
      </c>
      <c r="D38" s="54">
        <v>61.8</v>
      </c>
      <c r="E38" s="54">
        <v>61.8</v>
      </c>
      <c r="F38" s="54">
        <v>61.8</v>
      </c>
      <c r="G38" s="54">
        <v>61.8</v>
      </c>
      <c r="H38" s="54">
        <v>61.8</v>
      </c>
      <c r="I38" s="54">
        <v>61.8</v>
      </c>
      <c r="J38" s="54">
        <v>61.8</v>
      </c>
      <c r="K38" s="54">
        <v>61.8</v>
      </c>
      <c r="L38" s="54">
        <v>61.8</v>
      </c>
      <c r="M38" s="54">
        <v>61.8</v>
      </c>
      <c r="N38" s="54">
        <f>SUM(B38:M38)</f>
        <v>741.59999999999991</v>
      </c>
    </row>
    <row r="39" spans="1:14" x14ac:dyDescent="0.25">
      <c r="A39" s="31" t="s">
        <v>45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>
        <f>SUM(B39:M39)</f>
        <v>0</v>
      </c>
    </row>
    <row r="40" spans="1:14" x14ac:dyDescent="0.25">
      <c r="A40" s="31" t="s">
        <v>46</v>
      </c>
      <c r="B40" s="54">
        <v>133.32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>
        <f>SUM(B40:M40)</f>
        <v>133.32</v>
      </c>
    </row>
    <row r="41" spans="1:14" x14ac:dyDescent="0.25">
      <c r="A41" s="37" t="s">
        <v>40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x14ac:dyDescent="0.25">
      <c r="A42" s="31" t="s">
        <v>40</v>
      </c>
      <c r="B42" s="54">
        <v>324</v>
      </c>
      <c r="C42" s="54">
        <v>324</v>
      </c>
      <c r="D42" s="54">
        <v>475</v>
      </c>
      <c r="E42" s="54">
        <v>475</v>
      </c>
      <c r="F42" s="54">
        <v>475</v>
      </c>
      <c r="G42" s="54">
        <v>475</v>
      </c>
      <c r="H42" s="54">
        <v>475</v>
      </c>
      <c r="I42" s="54">
        <v>475</v>
      </c>
      <c r="J42" s="54">
        <v>475</v>
      </c>
      <c r="K42" s="54">
        <v>475</v>
      </c>
      <c r="L42" s="54">
        <v>475</v>
      </c>
      <c r="M42" s="54">
        <v>475</v>
      </c>
      <c r="N42" s="54">
        <f>SUM(B42:M42)</f>
        <v>5398</v>
      </c>
    </row>
    <row r="43" spans="1:14" x14ac:dyDescent="0.25">
      <c r="A43" s="37" t="s">
        <v>43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x14ac:dyDescent="0.25">
      <c r="A44" s="31" t="s">
        <v>90</v>
      </c>
      <c r="B44" s="54">
        <v>500</v>
      </c>
      <c r="C44" s="54">
        <v>500</v>
      </c>
      <c r="D44" s="54">
        <v>500</v>
      </c>
      <c r="E44" s="54">
        <v>500</v>
      </c>
      <c r="F44" s="54">
        <v>500</v>
      </c>
      <c r="G44" s="54">
        <v>500</v>
      </c>
      <c r="H44" s="54">
        <v>500</v>
      </c>
      <c r="I44" s="54">
        <v>500</v>
      </c>
      <c r="J44" s="54">
        <v>500</v>
      </c>
      <c r="K44" s="54">
        <v>500</v>
      </c>
      <c r="L44" s="54">
        <v>500</v>
      </c>
      <c r="M44" s="54">
        <v>500</v>
      </c>
      <c r="N44" s="54">
        <f>SUM(B44:M44)</f>
        <v>6000</v>
      </c>
    </row>
    <row r="45" spans="1:14" x14ac:dyDescent="0.25">
      <c r="A45" s="5"/>
      <c r="B45" s="9" t="s">
        <v>2</v>
      </c>
      <c r="C45" s="9" t="s">
        <v>3</v>
      </c>
      <c r="D45" s="9" t="s">
        <v>4</v>
      </c>
      <c r="E45" s="9" t="s">
        <v>5</v>
      </c>
      <c r="F45" s="9" t="s">
        <v>6</v>
      </c>
      <c r="G45" s="9" t="s">
        <v>7</v>
      </c>
      <c r="H45" s="9" t="s">
        <v>8</v>
      </c>
      <c r="I45" s="9" t="s">
        <v>9</v>
      </c>
      <c r="J45" s="9" t="s">
        <v>10</v>
      </c>
      <c r="K45" s="9" t="s">
        <v>11</v>
      </c>
      <c r="L45" s="9" t="s">
        <v>12</v>
      </c>
      <c r="M45" s="9" t="s">
        <v>13</v>
      </c>
      <c r="N45" s="8"/>
    </row>
    <row r="46" spans="1:14" x14ac:dyDescent="0.25">
      <c r="A46" s="36" t="s">
        <v>27</v>
      </c>
      <c r="B46" s="45">
        <f>SUM(B25:B44)</f>
        <v>3445.26</v>
      </c>
      <c r="C46" s="45">
        <f t="shared" ref="C46:M46" si="1">SUM(C25:C44)</f>
        <v>2800.5299999999997</v>
      </c>
      <c r="D46" s="45">
        <f t="shared" si="1"/>
        <v>2951.5299999999997</v>
      </c>
      <c r="E46" s="45">
        <f t="shared" si="1"/>
        <v>2951.5299999999997</v>
      </c>
      <c r="F46" s="45">
        <f t="shared" si="1"/>
        <v>2951.5299999999997</v>
      </c>
      <c r="G46" s="45">
        <f t="shared" si="1"/>
        <v>2951.5299999999997</v>
      </c>
      <c r="H46" s="45">
        <f t="shared" si="1"/>
        <v>2951.5299999999997</v>
      </c>
      <c r="I46" s="45">
        <f t="shared" si="1"/>
        <v>2951.5299999999997</v>
      </c>
      <c r="J46" s="45">
        <f t="shared" si="1"/>
        <v>2951.5299999999997</v>
      </c>
      <c r="K46" s="45">
        <f t="shared" si="1"/>
        <v>2951.5299999999997</v>
      </c>
      <c r="L46" s="45">
        <f t="shared" si="1"/>
        <v>2951.5299999999997</v>
      </c>
      <c r="M46" s="45">
        <f t="shared" si="1"/>
        <v>2951.5299999999997</v>
      </c>
      <c r="N46" s="25"/>
    </row>
    <row r="47" spans="1:14" x14ac:dyDescent="0.25">
      <c r="A47" s="36" t="s">
        <v>96</v>
      </c>
      <c r="B47" s="45">
        <v>1725</v>
      </c>
      <c r="C47" s="45"/>
      <c r="D47" s="45">
        <v>1725</v>
      </c>
      <c r="E47" s="45">
        <v>1725</v>
      </c>
      <c r="F47" s="45">
        <v>1725</v>
      </c>
      <c r="G47" s="45">
        <v>1725</v>
      </c>
      <c r="H47" s="45">
        <v>1725</v>
      </c>
      <c r="I47" s="45">
        <v>1725</v>
      </c>
      <c r="J47" s="45">
        <v>1725</v>
      </c>
      <c r="K47" s="45">
        <v>1725</v>
      </c>
      <c r="L47" s="45">
        <v>1725</v>
      </c>
      <c r="M47" s="45">
        <v>1725</v>
      </c>
      <c r="N47" s="25"/>
    </row>
    <row r="48" spans="1:14" x14ac:dyDescent="0.25">
      <c r="A48" s="36" t="s">
        <v>97</v>
      </c>
      <c r="B48" s="45"/>
      <c r="C48" s="45"/>
      <c r="D48" s="45">
        <v>1740</v>
      </c>
      <c r="E48" s="45">
        <v>1400</v>
      </c>
      <c r="F48" s="45">
        <v>1400</v>
      </c>
      <c r="G48" s="45">
        <v>1400</v>
      </c>
      <c r="H48" s="45">
        <v>1400</v>
      </c>
      <c r="I48" s="45">
        <v>1400</v>
      </c>
      <c r="J48" s="45">
        <v>1400</v>
      </c>
      <c r="K48" s="45">
        <v>1400</v>
      </c>
      <c r="L48" s="45">
        <v>1400</v>
      </c>
      <c r="M48" s="45">
        <v>1400</v>
      </c>
      <c r="N48" s="25"/>
    </row>
    <row r="49" spans="1:14" x14ac:dyDescent="0.25">
      <c r="A49" s="36" t="s">
        <v>99</v>
      </c>
      <c r="B49" s="45"/>
      <c r="C49" s="45"/>
      <c r="D49" s="45">
        <v>100</v>
      </c>
      <c r="E49" s="45">
        <v>100</v>
      </c>
      <c r="F49" s="45">
        <v>100</v>
      </c>
      <c r="G49" s="45">
        <v>100</v>
      </c>
      <c r="H49" s="45">
        <v>100</v>
      </c>
      <c r="I49" s="45">
        <v>100</v>
      </c>
      <c r="J49" s="45">
        <v>100</v>
      </c>
      <c r="K49" s="45">
        <v>100</v>
      </c>
      <c r="L49" s="45">
        <v>100</v>
      </c>
      <c r="M49" s="45">
        <v>100</v>
      </c>
      <c r="N49" s="25"/>
    </row>
    <row r="50" spans="1:14" x14ac:dyDescent="0.25">
      <c r="A50" s="36" t="s">
        <v>98</v>
      </c>
      <c r="B50" s="45"/>
      <c r="C50" s="45"/>
      <c r="D50" s="45">
        <f>(D48+D47+D49)-D46</f>
        <v>613.47000000000025</v>
      </c>
      <c r="E50" s="45">
        <f t="shared" ref="E50:M50" si="2">(E48+E47+E49)-E46</f>
        <v>273.47000000000025</v>
      </c>
      <c r="F50" s="45">
        <f t="shared" si="2"/>
        <v>273.47000000000025</v>
      </c>
      <c r="G50" s="45">
        <f t="shared" si="2"/>
        <v>273.47000000000025</v>
      </c>
      <c r="H50" s="45">
        <f t="shared" si="2"/>
        <v>273.47000000000025</v>
      </c>
      <c r="I50" s="45">
        <f t="shared" si="2"/>
        <v>273.47000000000025</v>
      </c>
      <c r="J50" s="45">
        <f t="shared" si="2"/>
        <v>273.47000000000025</v>
      </c>
      <c r="K50" s="45">
        <f t="shared" si="2"/>
        <v>273.47000000000025</v>
      </c>
      <c r="L50" s="45">
        <f t="shared" si="2"/>
        <v>273.47000000000025</v>
      </c>
      <c r="M50" s="45">
        <f t="shared" si="2"/>
        <v>273.47000000000025</v>
      </c>
      <c r="N50" s="25"/>
    </row>
    <row r="51" spans="1:14" ht="15.75" x14ac:dyDescent="0.25">
      <c r="A51" s="55" t="s">
        <v>38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38">
        <f>SUM(N25:N44)</f>
        <v>38211.089999999997</v>
      </c>
    </row>
    <row r="53" spans="1:14" ht="15.75" x14ac:dyDescent="0.25">
      <c r="K53" s="56" t="s">
        <v>41</v>
      </c>
      <c r="L53" s="56"/>
      <c r="M53" s="56"/>
      <c r="N53" s="39">
        <f>N20-N51</f>
        <v>16536.870000000003</v>
      </c>
    </row>
  </sheetData>
  <mergeCells count="7">
    <mergeCell ref="K53:M53"/>
    <mergeCell ref="A1:M1"/>
    <mergeCell ref="A7:M7"/>
    <mergeCell ref="A14:M14"/>
    <mergeCell ref="A20:M20"/>
    <mergeCell ref="A21:M21"/>
    <mergeCell ref="A51:M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H31" sqref="H31"/>
    </sheetView>
  </sheetViews>
  <sheetFormatPr baseColWidth="10" defaultColWidth="9.140625" defaultRowHeight="15" x14ac:dyDescent="0.25"/>
  <cols>
    <col min="1" max="1" width="36.42578125" bestFit="1" customWidth="1"/>
    <col min="2" max="15" width="10.7109375" customWidth="1"/>
  </cols>
  <sheetData>
    <row r="1" spans="1:15" x14ac:dyDescent="0.25">
      <c r="A1" s="62" t="s">
        <v>49</v>
      </c>
      <c r="B1" s="62"/>
      <c r="C1" s="62"/>
      <c r="D1" s="40">
        <v>10000</v>
      </c>
    </row>
    <row r="2" spans="1:15" x14ac:dyDescent="0.25">
      <c r="A2" s="62" t="s">
        <v>48</v>
      </c>
      <c r="B2" s="62"/>
      <c r="C2" s="62"/>
      <c r="D2" s="44">
        <v>9000</v>
      </c>
    </row>
    <row r="3" spans="1:15" x14ac:dyDescent="0.25">
      <c r="A3" s="62" t="s">
        <v>47</v>
      </c>
      <c r="B3" s="62"/>
      <c r="C3" s="62"/>
      <c r="D3" s="44">
        <v>1000</v>
      </c>
    </row>
    <row r="6" spans="1:15" x14ac:dyDescent="0.25">
      <c r="A6" s="43" t="s">
        <v>65</v>
      </c>
      <c r="B6" s="41" t="s">
        <v>50</v>
      </c>
      <c r="C6" s="41" t="s">
        <v>51</v>
      </c>
      <c r="D6" s="41" t="s">
        <v>52</v>
      </c>
      <c r="E6" s="41" t="s">
        <v>53</v>
      </c>
      <c r="F6" s="41" t="s">
        <v>54</v>
      </c>
      <c r="G6" s="41" t="s">
        <v>55</v>
      </c>
      <c r="H6" s="41" t="s">
        <v>56</v>
      </c>
      <c r="I6" s="41" t="s">
        <v>57</v>
      </c>
      <c r="J6" s="41" t="s">
        <v>58</v>
      </c>
      <c r="K6" s="41" t="s">
        <v>59</v>
      </c>
      <c r="L6" s="41" t="s">
        <v>60</v>
      </c>
      <c r="M6" s="41" t="s">
        <v>61</v>
      </c>
      <c r="N6" s="41" t="s">
        <v>50</v>
      </c>
      <c r="O6" s="41" t="s">
        <v>51</v>
      </c>
    </row>
    <row r="7" spans="1:15" x14ac:dyDescent="0.25">
      <c r="A7" s="42" t="s">
        <v>64</v>
      </c>
      <c r="B7" s="1">
        <v>1000</v>
      </c>
      <c r="C7" s="1">
        <f t="shared" ref="C7:O7" si="0">B10</f>
        <v>950</v>
      </c>
      <c r="D7" s="35">
        <f t="shared" si="0"/>
        <v>902.5</v>
      </c>
      <c r="E7" s="35">
        <f t="shared" si="0"/>
        <v>857.375</v>
      </c>
      <c r="F7" s="35">
        <f>E10</f>
        <v>814.50625000000002</v>
      </c>
      <c r="G7" s="35">
        <f>F10</f>
        <v>773.78093750000005</v>
      </c>
      <c r="H7" s="35">
        <f t="shared" si="0"/>
        <v>735.09189062500002</v>
      </c>
      <c r="I7" s="35">
        <f t="shared" si="0"/>
        <v>698.33729609375007</v>
      </c>
      <c r="J7" s="35">
        <f t="shared" si="0"/>
        <v>663.42043128906255</v>
      </c>
      <c r="K7" s="35">
        <f t="shared" si="0"/>
        <v>4414.78</v>
      </c>
      <c r="L7" s="35">
        <f t="shared" si="0"/>
        <v>4194.0410000000002</v>
      </c>
      <c r="M7" s="35">
        <v>3915</v>
      </c>
      <c r="N7" s="35">
        <f t="shared" si="0"/>
        <v>3719.25</v>
      </c>
      <c r="O7" s="35">
        <f t="shared" si="0"/>
        <v>3533.2874999999999</v>
      </c>
    </row>
    <row r="8" spans="1:15" x14ac:dyDescent="0.25">
      <c r="A8" s="42" t="s">
        <v>62</v>
      </c>
      <c r="B8" s="35">
        <f>B7/100*5</f>
        <v>50</v>
      </c>
      <c r="C8" s="35">
        <f>C7/100*5</f>
        <v>47.5</v>
      </c>
      <c r="D8" s="35">
        <f>D7/100*5</f>
        <v>45.125</v>
      </c>
      <c r="E8" s="35">
        <f t="shared" ref="E8:O8" si="1">E7/100*5</f>
        <v>42.868750000000006</v>
      </c>
      <c r="F8" s="35">
        <f t="shared" si="1"/>
        <v>40.725312500000001</v>
      </c>
      <c r="G8" s="35">
        <f t="shared" si="1"/>
        <v>38.689046875000003</v>
      </c>
      <c r="H8" s="35">
        <f t="shared" si="1"/>
        <v>36.75459453125</v>
      </c>
      <c r="I8" s="35">
        <f t="shared" si="1"/>
        <v>34.916864804687499</v>
      </c>
      <c r="J8" s="35">
        <f t="shared" si="1"/>
        <v>33.171021564453127</v>
      </c>
      <c r="K8" s="35">
        <f t="shared" si="1"/>
        <v>220.73899999999998</v>
      </c>
      <c r="L8" s="35">
        <f t="shared" si="1"/>
        <v>209.70204999999999</v>
      </c>
      <c r="M8" s="35">
        <f t="shared" si="1"/>
        <v>195.75</v>
      </c>
      <c r="N8" s="35">
        <f t="shared" si="1"/>
        <v>185.96250000000001</v>
      </c>
      <c r="O8" s="35">
        <f t="shared" si="1"/>
        <v>176.66437500000001</v>
      </c>
    </row>
    <row r="9" spans="1:15" x14ac:dyDescent="0.25">
      <c r="A9" s="42" t="s">
        <v>66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42" t="s">
        <v>63</v>
      </c>
      <c r="B10" s="35">
        <f>B7-B8-B9</f>
        <v>950</v>
      </c>
      <c r="C10" s="35">
        <f t="shared" ref="C10:O10" si="2">C7-C8-C9</f>
        <v>902.5</v>
      </c>
      <c r="D10" s="35">
        <f t="shared" si="2"/>
        <v>857.375</v>
      </c>
      <c r="E10" s="35">
        <f t="shared" si="2"/>
        <v>814.50625000000002</v>
      </c>
      <c r="F10" s="35">
        <f>F7-F8-F9</f>
        <v>773.78093750000005</v>
      </c>
      <c r="G10" s="35">
        <f>G7-G8-G9</f>
        <v>735.09189062500002</v>
      </c>
      <c r="H10" s="35">
        <f t="shared" si="2"/>
        <v>698.33729609375007</v>
      </c>
      <c r="I10" s="35">
        <f t="shared" si="2"/>
        <v>663.42043128906255</v>
      </c>
      <c r="J10" s="35">
        <v>4414.78</v>
      </c>
      <c r="K10" s="35">
        <f t="shared" si="2"/>
        <v>4194.0410000000002</v>
      </c>
      <c r="L10" s="35">
        <f t="shared" si="2"/>
        <v>3984.3389500000003</v>
      </c>
      <c r="M10" s="35">
        <f t="shared" si="2"/>
        <v>3719.25</v>
      </c>
      <c r="N10" s="35">
        <f t="shared" si="2"/>
        <v>3533.2874999999999</v>
      </c>
      <c r="O10" s="35">
        <f t="shared" si="2"/>
        <v>3356.6231250000001</v>
      </c>
    </row>
    <row r="13" spans="1:15" x14ac:dyDescent="0.25">
      <c r="A13" s="43">
        <v>2012</v>
      </c>
      <c r="B13" s="41" t="s">
        <v>52</v>
      </c>
      <c r="C13" s="41" t="s">
        <v>53</v>
      </c>
      <c r="D13" s="41" t="s">
        <v>54</v>
      </c>
      <c r="E13" s="41" t="s">
        <v>55</v>
      </c>
      <c r="F13" s="41" t="s">
        <v>56</v>
      </c>
      <c r="G13" s="41" t="s">
        <v>57</v>
      </c>
      <c r="H13" s="41" t="s">
        <v>58</v>
      </c>
      <c r="I13" s="41" t="s">
        <v>59</v>
      </c>
      <c r="J13" s="41" t="s">
        <v>60</v>
      </c>
      <c r="K13" s="41" t="s">
        <v>61</v>
      </c>
      <c r="L13" s="41" t="s">
        <v>50</v>
      </c>
      <c r="M13" s="41" t="s">
        <v>51</v>
      </c>
      <c r="N13" s="41"/>
      <c r="O13" s="41"/>
    </row>
    <row r="14" spans="1:15" x14ac:dyDescent="0.25">
      <c r="A14" s="42" t="s">
        <v>64</v>
      </c>
      <c r="B14" s="35">
        <v>3502</v>
      </c>
      <c r="C14" s="35">
        <f>B17</f>
        <v>2826.9</v>
      </c>
      <c r="D14" s="35">
        <f t="shared" ref="D14:J14" si="3">C17</f>
        <v>2585.5550000000003</v>
      </c>
      <c r="E14" s="35">
        <f t="shared" si="3"/>
        <v>2356.2772500000001</v>
      </c>
      <c r="F14" s="35">
        <f t="shared" si="3"/>
        <v>2138.4633875</v>
      </c>
      <c r="G14" s="35">
        <f t="shared" si="3"/>
        <v>1931.5402181249999</v>
      </c>
      <c r="H14" s="35">
        <f t="shared" si="3"/>
        <v>1734.9632072187499</v>
      </c>
      <c r="I14" s="35">
        <f t="shared" si="3"/>
        <v>1548.2150468578125</v>
      </c>
      <c r="J14" s="35">
        <f t="shared" si="3"/>
        <v>1370.8042945149218</v>
      </c>
      <c r="K14" s="35">
        <f>J17</f>
        <v>1202.2640797891756</v>
      </c>
      <c r="L14" s="35">
        <f>K17</f>
        <v>1042.1508757997169</v>
      </c>
      <c r="M14" s="35">
        <f>L17</f>
        <v>890.0433320097311</v>
      </c>
      <c r="N14" s="35"/>
      <c r="O14" s="35"/>
    </row>
    <row r="15" spans="1:15" x14ac:dyDescent="0.25">
      <c r="A15" s="42" t="s">
        <v>62</v>
      </c>
      <c r="B15" s="35">
        <f>B14/100*5</f>
        <v>175.10000000000002</v>
      </c>
      <c r="C15" s="35">
        <f>C14/100*5</f>
        <v>141.345</v>
      </c>
      <c r="D15" s="35">
        <f t="shared" ref="D15:J15" si="4">D14/100*5</f>
        <v>129.27775000000003</v>
      </c>
      <c r="E15" s="35">
        <f t="shared" si="4"/>
        <v>117.8138625</v>
      </c>
      <c r="F15" s="35">
        <f t="shared" si="4"/>
        <v>106.92316937499999</v>
      </c>
      <c r="G15" s="35">
        <f t="shared" si="4"/>
        <v>96.577010906249996</v>
      </c>
      <c r="H15" s="35">
        <f t="shared" si="4"/>
        <v>86.748160360937504</v>
      </c>
      <c r="I15" s="35">
        <f t="shared" si="4"/>
        <v>77.410752342890618</v>
      </c>
      <c r="J15" s="35">
        <f t="shared" si="4"/>
        <v>68.540214725746097</v>
      </c>
      <c r="K15" s="35">
        <f>K14/100*5</f>
        <v>60.113203989458782</v>
      </c>
      <c r="L15" s="35">
        <f>L14/100*5</f>
        <v>52.10754378998584</v>
      </c>
      <c r="M15" s="35">
        <f>M14/100*5</f>
        <v>44.502166600486561</v>
      </c>
      <c r="N15" s="35"/>
      <c r="O15" s="35"/>
    </row>
    <row r="16" spans="1:15" x14ac:dyDescent="0.25">
      <c r="A16" s="42" t="s">
        <v>66</v>
      </c>
      <c r="B16" s="35">
        <v>500</v>
      </c>
      <c r="C16" s="35">
        <v>100</v>
      </c>
      <c r="D16" s="35">
        <v>100</v>
      </c>
      <c r="E16" s="35">
        <v>100</v>
      </c>
      <c r="F16" s="35">
        <v>100</v>
      </c>
      <c r="G16" s="35">
        <v>100</v>
      </c>
      <c r="H16" s="35">
        <v>100</v>
      </c>
      <c r="I16" s="35">
        <v>100</v>
      </c>
      <c r="J16" s="35">
        <v>100</v>
      </c>
      <c r="K16" s="35">
        <v>100</v>
      </c>
      <c r="L16" s="35">
        <v>100</v>
      </c>
      <c r="M16" s="35">
        <v>100</v>
      </c>
      <c r="N16" s="35"/>
      <c r="O16" s="35"/>
    </row>
    <row r="17" spans="1:15" x14ac:dyDescent="0.25">
      <c r="A17" s="42" t="s">
        <v>63</v>
      </c>
      <c r="B17" s="35">
        <f>B14-B15-B16</f>
        <v>2826.9</v>
      </c>
      <c r="C17" s="35">
        <f>C14-C15-C16</f>
        <v>2585.5550000000003</v>
      </c>
      <c r="D17" s="35">
        <f t="shared" ref="D17:J17" si="5">D14-D15-D16</f>
        <v>2356.2772500000001</v>
      </c>
      <c r="E17" s="35">
        <f t="shared" si="5"/>
        <v>2138.4633875</v>
      </c>
      <c r="F17" s="35">
        <f t="shared" si="5"/>
        <v>1931.5402181249999</v>
      </c>
      <c r="G17" s="35">
        <f t="shared" si="5"/>
        <v>1734.9632072187499</v>
      </c>
      <c r="H17" s="35">
        <f t="shared" si="5"/>
        <v>1548.2150468578125</v>
      </c>
      <c r="I17" s="35">
        <f t="shared" si="5"/>
        <v>1370.8042945149218</v>
      </c>
      <c r="J17" s="35">
        <f t="shared" si="5"/>
        <v>1202.2640797891756</v>
      </c>
      <c r="K17" s="35">
        <f>K14-K15-K16</f>
        <v>1042.1508757997169</v>
      </c>
      <c r="L17" s="35">
        <f>L14-L15-L16</f>
        <v>890.0433320097311</v>
      </c>
      <c r="M17" s="35">
        <f>M14-M15-M16</f>
        <v>745.54116540924451</v>
      </c>
      <c r="N17" s="35"/>
      <c r="O17" s="35"/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workbookViewId="0">
      <selection activeCell="E33" sqref="E33"/>
    </sheetView>
  </sheetViews>
  <sheetFormatPr baseColWidth="10" defaultColWidth="9.140625" defaultRowHeight="15" x14ac:dyDescent="0.25"/>
  <cols>
    <col min="1" max="1" width="10.85546875" bestFit="1" customWidth="1"/>
  </cols>
  <sheetData>
    <row r="1" spans="1:17" x14ac:dyDescent="0.25">
      <c r="A1" s="63" t="s">
        <v>69</v>
      </c>
      <c r="B1" s="63"/>
      <c r="C1" s="63"/>
      <c r="D1" s="63"/>
      <c r="E1" s="63"/>
      <c r="F1" s="63" t="s">
        <v>70</v>
      </c>
      <c r="G1" s="63"/>
      <c r="H1" s="63"/>
      <c r="I1" s="63"/>
      <c r="N1" t="s">
        <v>71</v>
      </c>
      <c r="P1" t="s">
        <v>72</v>
      </c>
    </row>
    <row r="2" spans="1:17" x14ac:dyDescent="0.25">
      <c r="A2" t="s">
        <v>10</v>
      </c>
      <c r="B2" s="63">
        <v>2290</v>
      </c>
      <c r="C2" s="63"/>
      <c r="D2" s="63"/>
      <c r="F2" s="63">
        <f>(N3+P3)-B2</f>
        <v>535</v>
      </c>
      <c r="G2" s="63"/>
      <c r="H2" s="63"/>
      <c r="I2" s="63"/>
      <c r="K2">
        <f>F2+B2</f>
        <v>2825</v>
      </c>
      <c r="N2">
        <v>1885</v>
      </c>
      <c r="P2">
        <v>1990</v>
      </c>
      <c r="Q2" t="s">
        <v>73</v>
      </c>
    </row>
    <row r="3" spans="1:17" x14ac:dyDescent="0.25">
      <c r="K3">
        <f>N3+P3</f>
        <v>2825</v>
      </c>
      <c r="N3">
        <v>1375</v>
      </c>
      <c r="P3">
        <f>P2-P4-70</f>
        <v>1450</v>
      </c>
      <c r="Q3" t="s">
        <v>74</v>
      </c>
    </row>
    <row r="4" spans="1:17" x14ac:dyDescent="0.25">
      <c r="M4" t="s">
        <v>76</v>
      </c>
      <c r="N4">
        <f>N2-N3</f>
        <v>510</v>
      </c>
      <c r="P4">
        <v>470</v>
      </c>
    </row>
    <row r="5" spans="1:17" x14ac:dyDescent="0.25">
      <c r="P5">
        <v>200</v>
      </c>
      <c r="Q5" t="s">
        <v>75</v>
      </c>
    </row>
    <row r="6" spans="1:17" x14ac:dyDescent="0.25">
      <c r="P6">
        <f>P4-P5</f>
        <v>270</v>
      </c>
      <c r="Q6" t="s">
        <v>76</v>
      </c>
    </row>
  </sheetData>
  <mergeCells count="4">
    <mergeCell ref="A1:E1"/>
    <mergeCell ref="B2:D2"/>
    <mergeCell ref="F1:I1"/>
    <mergeCell ref="F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P14" sqref="P14"/>
    </sheetView>
  </sheetViews>
  <sheetFormatPr baseColWidth="10" defaultRowHeight="15" x14ac:dyDescent="0.25"/>
  <sheetData>
    <row r="2" spans="2:15" ht="23.25" x14ac:dyDescent="0.35">
      <c r="B2" s="65" t="s">
        <v>85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2:15" x14ac:dyDescent="0.25">
      <c r="B3" s="64" t="s">
        <v>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49" t="s">
        <v>86</v>
      </c>
      <c r="O3" s="50">
        <f>SUM(N4:N16)</f>
        <v>632.66000000000008</v>
      </c>
    </row>
    <row r="4" spans="2:15" x14ac:dyDescent="0.25">
      <c r="B4" s="10" t="s">
        <v>80</v>
      </c>
      <c r="C4">
        <v>90.67</v>
      </c>
      <c r="D4">
        <v>17</v>
      </c>
      <c r="N4" s="47">
        <f>SUM(C4:M4)</f>
        <v>107.67</v>
      </c>
    </row>
    <row r="5" spans="2:15" x14ac:dyDescent="0.25">
      <c r="B5" s="10" t="s">
        <v>81</v>
      </c>
      <c r="C5">
        <v>61.56</v>
      </c>
      <c r="D5">
        <v>44.05</v>
      </c>
      <c r="E5">
        <v>40</v>
      </c>
      <c r="F5">
        <v>24</v>
      </c>
      <c r="G5">
        <v>24</v>
      </c>
      <c r="H5">
        <v>28</v>
      </c>
      <c r="N5" s="47">
        <f t="shared" ref="N5:N9" si="0">SUM(C5:M5)</f>
        <v>221.61</v>
      </c>
    </row>
    <row r="6" spans="2:15" x14ac:dyDescent="0.25">
      <c r="B6" s="10" t="s">
        <v>82</v>
      </c>
      <c r="C6">
        <v>30.68</v>
      </c>
      <c r="N6" s="47">
        <f t="shared" si="0"/>
        <v>30.68</v>
      </c>
    </row>
    <row r="7" spans="2:15" x14ac:dyDescent="0.25">
      <c r="B7" s="10" t="s">
        <v>83</v>
      </c>
      <c r="C7">
        <v>13.25</v>
      </c>
      <c r="N7" s="47">
        <f t="shared" si="0"/>
        <v>13.25</v>
      </c>
    </row>
    <row r="8" spans="2:15" x14ac:dyDescent="0.25">
      <c r="B8" s="10" t="s">
        <v>84</v>
      </c>
      <c r="C8">
        <v>5.3</v>
      </c>
      <c r="N8" s="47">
        <f t="shared" si="0"/>
        <v>5.3</v>
      </c>
    </row>
    <row r="9" spans="2:15" x14ac:dyDescent="0.25">
      <c r="B9" s="10" t="s">
        <v>87</v>
      </c>
      <c r="C9">
        <v>10.99</v>
      </c>
      <c r="D9">
        <v>45.5</v>
      </c>
      <c r="N9" s="48">
        <f t="shared" si="0"/>
        <v>56.49</v>
      </c>
    </row>
    <row r="10" spans="2:15" x14ac:dyDescent="0.25">
      <c r="B10" s="10" t="s">
        <v>88</v>
      </c>
      <c r="C10">
        <v>3.1</v>
      </c>
      <c r="N10" s="51">
        <f t="shared" ref="N10:N16" si="1">SUM(C10:M10)</f>
        <v>3.1</v>
      </c>
    </row>
    <row r="11" spans="2:15" x14ac:dyDescent="0.25">
      <c r="B11" s="10" t="s">
        <v>91</v>
      </c>
      <c r="C11">
        <v>20</v>
      </c>
      <c r="N11" s="52">
        <f t="shared" si="1"/>
        <v>20</v>
      </c>
    </row>
    <row r="12" spans="2:15" x14ac:dyDescent="0.25">
      <c r="B12" s="10" t="s">
        <v>92</v>
      </c>
      <c r="C12">
        <v>20</v>
      </c>
      <c r="N12" s="52">
        <f t="shared" si="1"/>
        <v>20</v>
      </c>
    </row>
    <row r="13" spans="2:15" x14ac:dyDescent="0.25">
      <c r="B13" s="10" t="s">
        <v>93</v>
      </c>
      <c r="C13">
        <v>55.9</v>
      </c>
      <c r="N13" s="53">
        <f t="shared" si="1"/>
        <v>55.9</v>
      </c>
    </row>
    <row r="14" spans="2:15" x14ac:dyDescent="0.25">
      <c r="B14" s="10" t="s">
        <v>91</v>
      </c>
      <c r="C14">
        <v>40</v>
      </c>
      <c r="N14" s="53">
        <f t="shared" si="1"/>
        <v>40</v>
      </c>
    </row>
    <row r="15" spans="2:15" x14ac:dyDescent="0.25">
      <c r="B15" s="10" t="s">
        <v>94</v>
      </c>
      <c r="C15">
        <v>12.16</v>
      </c>
      <c r="D15">
        <v>21</v>
      </c>
      <c r="N15" s="53">
        <f t="shared" si="1"/>
        <v>33.159999999999997</v>
      </c>
    </row>
    <row r="16" spans="2:15" x14ac:dyDescent="0.25">
      <c r="B16" s="10" t="s">
        <v>95</v>
      </c>
      <c r="C16">
        <v>25.5</v>
      </c>
      <c r="N16" s="53">
        <f t="shared" si="1"/>
        <v>25.5</v>
      </c>
    </row>
  </sheetData>
  <mergeCells count="2">
    <mergeCell ref="B3:M3"/>
    <mergeCell ref="B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2011</vt:lpstr>
      <vt:lpstr>2012</vt:lpstr>
      <vt:lpstr>2013</vt:lpstr>
      <vt:lpstr>Rondo</vt:lpstr>
      <vt:lpstr>Sheet3</vt:lpstr>
      <vt:lpstr>Dépenses 2012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Human01</dc:creator>
  <cp:lastModifiedBy>admin</cp:lastModifiedBy>
  <dcterms:created xsi:type="dcterms:W3CDTF">2010-10-27T05:46:57Z</dcterms:created>
  <dcterms:modified xsi:type="dcterms:W3CDTF">2013-03-01T10:35:42Z</dcterms:modified>
</cp:coreProperties>
</file>